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2.xml" ContentType="application/vnd.ms-office.chartcolorstyle+xml"/>
  <Override PartName="/xl/charts/style2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7.xml" ContentType="application/vnd.ms-office.chartcolorstyle+xml"/>
  <Override PartName="/xl/charts/style7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6" windowHeight="13176"/>
  </bookViews>
  <sheets>
    <sheet name="Análsis" sheetId="1" r:id="rId1"/>
    <sheet name="Tabla Informe" sheetId="2" r:id="rId2"/>
  </sheets>
  <definedNames>
    <definedName name="_xlnm._FilterDatabase" localSheetId="0" hidden="1">Análsis!$A$3:$D$135</definedName>
    <definedName name="BD">Análsis!$A$3:$D$135</definedName>
    <definedName name="FR">Análsis!$F$1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4" i="1" l="1"/>
  <c r="Y5" i="1"/>
  <c r="H135" i="1" l="1"/>
  <c r="I135" i="1" s="1"/>
  <c r="F5" i="1"/>
  <c r="F6" i="1"/>
  <c r="F7" i="1"/>
  <c r="F8" i="1"/>
  <c r="F9" i="1"/>
  <c r="F10" i="1"/>
  <c r="F11" i="1"/>
  <c r="F12" i="1"/>
  <c r="F13" i="1"/>
  <c r="F14" i="1"/>
  <c r="F15" i="1"/>
  <c r="F16" i="1"/>
  <c r="G15" i="1" s="1"/>
  <c r="H15" i="1" s="1"/>
  <c r="I15" i="1" s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G31" i="1" s="1"/>
  <c r="H31" i="1" s="1"/>
  <c r="I31" i="1" s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G47" i="1" s="1"/>
  <c r="H47" i="1" s="1"/>
  <c r="I47" i="1" s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G63" i="1" s="1"/>
  <c r="H63" i="1" s="1"/>
  <c r="I63" i="1" s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G79" i="1" s="1"/>
  <c r="H79" i="1" s="1"/>
  <c r="I79" i="1" s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G95" i="1" s="1"/>
  <c r="H95" i="1" s="1"/>
  <c r="I95" i="1" s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L4" i="1" l="1"/>
  <c r="M4" i="1"/>
  <c r="G133" i="1"/>
  <c r="H133" i="1" s="1"/>
  <c r="I133" i="1" s="1"/>
  <c r="G129" i="1"/>
  <c r="H129" i="1" s="1"/>
  <c r="I129" i="1" s="1"/>
  <c r="G125" i="1"/>
  <c r="H125" i="1" s="1"/>
  <c r="I125" i="1" s="1"/>
  <c r="G121" i="1"/>
  <c r="H121" i="1" s="1"/>
  <c r="I121" i="1" s="1"/>
  <c r="G117" i="1"/>
  <c r="H117" i="1" s="1"/>
  <c r="I117" i="1" s="1"/>
  <c r="G113" i="1"/>
  <c r="H113" i="1" s="1"/>
  <c r="I113" i="1" s="1"/>
  <c r="G109" i="1"/>
  <c r="H109" i="1" s="1"/>
  <c r="I109" i="1" s="1"/>
  <c r="G105" i="1"/>
  <c r="H105" i="1" s="1"/>
  <c r="I105" i="1" s="1"/>
  <c r="G101" i="1"/>
  <c r="H101" i="1" s="1"/>
  <c r="I101" i="1" s="1"/>
  <c r="G97" i="1"/>
  <c r="H97" i="1" s="1"/>
  <c r="I97" i="1" s="1"/>
  <c r="G93" i="1"/>
  <c r="H93" i="1" s="1"/>
  <c r="I93" i="1" s="1"/>
  <c r="G89" i="1"/>
  <c r="H89" i="1" s="1"/>
  <c r="I89" i="1" s="1"/>
  <c r="G85" i="1"/>
  <c r="H85" i="1" s="1"/>
  <c r="I85" i="1" s="1"/>
  <c r="G80" i="1"/>
  <c r="H80" i="1" s="1"/>
  <c r="I80" i="1" s="1"/>
  <c r="G72" i="1"/>
  <c r="H72" i="1" s="1"/>
  <c r="I72" i="1" s="1"/>
  <c r="G64" i="1"/>
  <c r="H64" i="1" s="1"/>
  <c r="I64" i="1" s="1"/>
  <c r="G56" i="1"/>
  <c r="H56" i="1" s="1"/>
  <c r="I56" i="1" s="1"/>
  <c r="G48" i="1"/>
  <c r="H48" i="1" s="1"/>
  <c r="I48" i="1" s="1"/>
  <c r="G40" i="1"/>
  <c r="H40" i="1" s="1"/>
  <c r="I40" i="1" s="1"/>
  <c r="G32" i="1"/>
  <c r="H32" i="1" s="1"/>
  <c r="I32" i="1" s="1"/>
  <c r="G24" i="1"/>
  <c r="H24" i="1" s="1"/>
  <c r="I24" i="1" s="1"/>
  <c r="G16" i="1"/>
  <c r="H16" i="1" s="1"/>
  <c r="I16" i="1" s="1"/>
  <c r="G8" i="1"/>
  <c r="G132" i="1"/>
  <c r="H132" i="1" s="1"/>
  <c r="I132" i="1" s="1"/>
  <c r="G128" i="1"/>
  <c r="H128" i="1" s="1"/>
  <c r="I128" i="1" s="1"/>
  <c r="G124" i="1"/>
  <c r="H124" i="1" s="1"/>
  <c r="I124" i="1" s="1"/>
  <c r="G120" i="1"/>
  <c r="H120" i="1" s="1"/>
  <c r="I120" i="1" s="1"/>
  <c r="G116" i="1"/>
  <c r="H116" i="1" s="1"/>
  <c r="I116" i="1" s="1"/>
  <c r="G112" i="1"/>
  <c r="H112" i="1" s="1"/>
  <c r="I112" i="1" s="1"/>
  <c r="G108" i="1"/>
  <c r="H108" i="1" s="1"/>
  <c r="I108" i="1" s="1"/>
  <c r="G104" i="1"/>
  <c r="H104" i="1" s="1"/>
  <c r="I104" i="1" s="1"/>
  <c r="G100" i="1"/>
  <c r="H100" i="1" s="1"/>
  <c r="I100" i="1" s="1"/>
  <c r="G96" i="1"/>
  <c r="H96" i="1" s="1"/>
  <c r="I96" i="1" s="1"/>
  <c r="G92" i="1"/>
  <c r="H92" i="1" s="1"/>
  <c r="I92" i="1" s="1"/>
  <c r="G88" i="1"/>
  <c r="H88" i="1" s="1"/>
  <c r="I88" i="1" s="1"/>
  <c r="G84" i="1"/>
  <c r="H84" i="1" s="1"/>
  <c r="I84" i="1" s="1"/>
  <c r="G77" i="1"/>
  <c r="H77" i="1" s="1"/>
  <c r="I77" i="1" s="1"/>
  <c r="G69" i="1"/>
  <c r="H69" i="1" s="1"/>
  <c r="I69" i="1" s="1"/>
  <c r="G61" i="1"/>
  <c r="H61" i="1" s="1"/>
  <c r="I61" i="1" s="1"/>
  <c r="G53" i="1"/>
  <c r="H53" i="1" s="1"/>
  <c r="I53" i="1" s="1"/>
  <c r="G45" i="1"/>
  <c r="H45" i="1" s="1"/>
  <c r="I45" i="1" s="1"/>
  <c r="G37" i="1"/>
  <c r="H37" i="1" s="1"/>
  <c r="I37" i="1" s="1"/>
  <c r="G29" i="1"/>
  <c r="H29" i="1" s="1"/>
  <c r="I29" i="1" s="1"/>
  <c r="G21" i="1"/>
  <c r="H21" i="1" s="1"/>
  <c r="I21" i="1" s="1"/>
  <c r="G13" i="1"/>
  <c r="H13" i="1" s="1"/>
  <c r="I13" i="1" s="1"/>
  <c r="G5" i="1"/>
  <c r="H5" i="1" s="1"/>
  <c r="I5" i="1" s="1"/>
  <c r="G83" i="1"/>
  <c r="H83" i="1" s="1"/>
  <c r="I83" i="1" s="1"/>
  <c r="G75" i="1"/>
  <c r="H75" i="1" s="1"/>
  <c r="I75" i="1" s="1"/>
  <c r="G71" i="1"/>
  <c r="H71" i="1" s="1"/>
  <c r="I71" i="1" s="1"/>
  <c r="G67" i="1"/>
  <c r="H67" i="1" s="1"/>
  <c r="I67" i="1" s="1"/>
  <c r="G59" i="1"/>
  <c r="H59" i="1" s="1"/>
  <c r="I59" i="1" s="1"/>
  <c r="G55" i="1"/>
  <c r="H55" i="1" s="1"/>
  <c r="I55" i="1" s="1"/>
  <c r="G51" i="1"/>
  <c r="H51" i="1" s="1"/>
  <c r="I51" i="1" s="1"/>
  <c r="G43" i="1"/>
  <c r="H43" i="1" s="1"/>
  <c r="I43" i="1" s="1"/>
  <c r="G39" i="1"/>
  <c r="H39" i="1" s="1"/>
  <c r="I39" i="1" s="1"/>
  <c r="G35" i="1"/>
  <c r="H35" i="1" s="1"/>
  <c r="I35" i="1" s="1"/>
  <c r="G27" i="1"/>
  <c r="H27" i="1" s="1"/>
  <c r="I27" i="1" s="1"/>
  <c r="G23" i="1"/>
  <c r="H23" i="1" s="1"/>
  <c r="I23" i="1" s="1"/>
  <c r="G19" i="1"/>
  <c r="H19" i="1" s="1"/>
  <c r="I19" i="1" s="1"/>
  <c r="G11" i="1"/>
  <c r="H11" i="1" s="1"/>
  <c r="I11" i="1" s="1"/>
  <c r="G7" i="1"/>
  <c r="G4" i="1"/>
  <c r="G131" i="1"/>
  <c r="H131" i="1" s="1"/>
  <c r="I131" i="1" s="1"/>
  <c r="G127" i="1"/>
  <c r="H127" i="1" s="1"/>
  <c r="I127" i="1" s="1"/>
  <c r="G123" i="1"/>
  <c r="H123" i="1" s="1"/>
  <c r="I123" i="1" s="1"/>
  <c r="G119" i="1"/>
  <c r="H119" i="1" s="1"/>
  <c r="I119" i="1" s="1"/>
  <c r="G115" i="1"/>
  <c r="H115" i="1" s="1"/>
  <c r="I115" i="1" s="1"/>
  <c r="G111" i="1"/>
  <c r="H111" i="1" s="1"/>
  <c r="I111" i="1" s="1"/>
  <c r="G107" i="1"/>
  <c r="H107" i="1" s="1"/>
  <c r="I107" i="1" s="1"/>
  <c r="G103" i="1"/>
  <c r="H103" i="1" s="1"/>
  <c r="I103" i="1" s="1"/>
  <c r="G99" i="1"/>
  <c r="H99" i="1" s="1"/>
  <c r="I99" i="1" s="1"/>
  <c r="G91" i="1"/>
  <c r="H91" i="1" s="1"/>
  <c r="I91" i="1" s="1"/>
  <c r="G87" i="1"/>
  <c r="H87" i="1" s="1"/>
  <c r="I87" i="1" s="1"/>
  <c r="G82" i="1"/>
  <c r="H82" i="1" s="1"/>
  <c r="I82" i="1" s="1"/>
  <c r="G76" i="1"/>
  <c r="H76" i="1" s="1"/>
  <c r="I76" i="1" s="1"/>
  <c r="G68" i="1"/>
  <c r="H68" i="1" s="1"/>
  <c r="I68" i="1" s="1"/>
  <c r="G60" i="1"/>
  <c r="H60" i="1" s="1"/>
  <c r="I60" i="1" s="1"/>
  <c r="G52" i="1"/>
  <c r="H52" i="1" s="1"/>
  <c r="I52" i="1" s="1"/>
  <c r="G44" i="1"/>
  <c r="H44" i="1" s="1"/>
  <c r="I44" i="1" s="1"/>
  <c r="G36" i="1"/>
  <c r="H36" i="1" s="1"/>
  <c r="I36" i="1" s="1"/>
  <c r="G28" i="1"/>
  <c r="H28" i="1" s="1"/>
  <c r="I28" i="1" s="1"/>
  <c r="G20" i="1"/>
  <c r="H20" i="1" s="1"/>
  <c r="I20" i="1" s="1"/>
  <c r="G12" i="1"/>
  <c r="H12" i="1" s="1"/>
  <c r="I12" i="1" s="1"/>
  <c r="G78" i="1"/>
  <c r="H78" i="1" s="1"/>
  <c r="I78" i="1" s="1"/>
  <c r="G74" i="1"/>
  <c r="H74" i="1" s="1"/>
  <c r="I74" i="1" s="1"/>
  <c r="G70" i="1"/>
  <c r="H70" i="1" s="1"/>
  <c r="I70" i="1" s="1"/>
  <c r="G66" i="1"/>
  <c r="H66" i="1" s="1"/>
  <c r="I66" i="1" s="1"/>
  <c r="G62" i="1"/>
  <c r="H62" i="1" s="1"/>
  <c r="I62" i="1" s="1"/>
  <c r="G58" i="1"/>
  <c r="H58" i="1" s="1"/>
  <c r="I58" i="1" s="1"/>
  <c r="G54" i="1"/>
  <c r="H54" i="1" s="1"/>
  <c r="I54" i="1" s="1"/>
  <c r="G50" i="1"/>
  <c r="H50" i="1" s="1"/>
  <c r="I50" i="1" s="1"/>
  <c r="G46" i="1"/>
  <c r="H46" i="1" s="1"/>
  <c r="I46" i="1" s="1"/>
  <c r="G42" i="1"/>
  <c r="H42" i="1" s="1"/>
  <c r="I42" i="1" s="1"/>
  <c r="G38" i="1"/>
  <c r="H38" i="1" s="1"/>
  <c r="I38" i="1" s="1"/>
  <c r="G34" i="1"/>
  <c r="H34" i="1" s="1"/>
  <c r="I34" i="1" s="1"/>
  <c r="G30" i="1"/>
  <c r="H30" i="1" s="1"/>
  <c r="I30" i="1" s="1"/>
  <c r="G26" i="1"/>
  <c r="H26" i="1" s="1"/>
  <c r="I26" i="1" s="1"/>
  <c r="G22" i="1"/>
  <c r="H22" i="1" s="1"/>
  <c r="I22" i="1" s="1"/>
  <c r="G18" i="1"/>
  <c r="H18" i="1" s="1"/>
  <c r="I18" i="1" s="1"/>
  <c r="G14" i="1"/>
  <c r="H14" i="1" s="1"/>
  <c r="I14" i="1" s="1"/>
  <c r="G10" i="1"/>
  <c r="H10" i="1" s="1"/>
  <c r="I10" i="1" s="1"/>
  <c r="G6" i="1"/>
  <c r="H6" i="1" s="1"/>
  <c r="I6" i="1" s="1"/>
  <c r="G134" i="1"/>
  <c r="H134" i="1" s="1"/>
  <c r="I134" i="1" s="1"/>
  <c r="G130" i="1"/>
  <c r="H130" i="1" s="1"/>
  <c r="I130" i="1" s="1"/>
  <c r="G126" i="1"/>
  <c r="H126" i="1" s="1"/>
  <c r="I126" i="1" s="1"/>
  <c r="G122" i="1"/>
  <c r="H122" i="1" s="1"/>
  <c r="I122" i="1" s="1"/>
  <c r="G118" i="1"/>
  <c r="H118" i="1" s="1"/>
  <c r="I118" i="1" s="1"/>
  <c r="G114" i="1"/>
  <c r="H114" i="1" s="1"/>
  <c r="I114" i="1" s="1"/>
  <c r="G110" i="1"/>
  <c r="H110" i="1" s="1"/>
  <c r="I110" i="1" s="1"/>
  <c r="G106" i="1"/>
  <c r="H106" i="1" s="1"/>
  <c r="I106" i="1" s="1"/>
  <c r="G102" i="1"/>
  <c r="H102" i="1" s="1"/>
  <c r="I102" i="1" s="1"/>
  <c r="G98" i="1"/>
  <c r="H98" i="1" s="1"/>
  <c r="I98" i="1" s="1"/>
  <c r="G94" i="1"/>
  <c r="H94" i="1" s="1"/>
  <c r="I94" i="1" s="1"/>
  <c r="G90" i="1"/>
  <c r="H90" i="1" s="1"/>
  <c r="I90" i="1" s="1"/>
  <c r="G86" i="1"/>
  <c r="H86" i="1" s="1"/>
  <c r="I86" i="1" s="1"/>
  <c r="G81" i="1"/>
  <c r="H81" i="1" s="1"/>
  <c r="I81" i="1" s="1"/>
  <c r="G73" i="1"/>
  <c r="H73" i="1" s="1"/>
  <c r="I73" i="1" s="1"/>
  <c r="G65" i="1"/>
  <c r="H65" i="1" s="1"/>
  <c r="I65" i="1" s="1"/>
  <c r="G57" i="1"/>
  <c r="H57" i="1" s="1"/>
  <c r="I57" i="1" s="1"/>
  <c r="G49" i="1"/>
  <c r="H49" i="1" s="1"/>
  <c r="I49" i="1" s="1"/>
  <c r="G41" i="1"/>
  <c r="H41" i="1" s="1"/>
  <c r="I41" i="1" s="1"/>
  <c r="G33" i="1"/>
  <c r="H33" i="1" s="1"/>
  <c r="I33" i="1" s="1"/>
  <c r="G25" i="1"/>
  <c r="H25" i="1" s="1"/>
  <c r="I25" i="1" s="1"/>
  <c r="G17" i="1"/>
  <c r="H17" i="1" s="1"/>
  <c r="I17" i="1" s="1"/>
  <c r="G9" i="1"/>
  <c r="H9" i="1" s="1"/>
  <c r="I9" i="1" s="1"/>
  <c r="T12" i="1"/>
  <c r="T11" i="1"/>
  <c r="T5" i="1"/>
  <c r="S4" i="1"/>
  <c r="S12" i="1"/>
  <c r="S8" i="1"/>
  <c r="T8" i="1"/>
  <c r="S11" i="1"/>
  <c r="S7" i="1"/>
  <c r="T7" i="1"/>
  <c r="S14" i="1"/>
  <c r="S10" i="1"/>
  <c r="S6" i="1"/>
  <c r="T14" i="1"/>
  <c r="T10" i="1"/>
  <c r="T6" i="1"/>
  <c r="T4" i="1"/>
  <c r="S15" i="1"/>
  <c r="T15" i="1"/>
  <c r="S13" i="1"/>
  <c r="S9" i="1"/>
  <c r="S5" i="1"/>
  <c r="T13" i="1"/>
  <c r="T9" i="1"/>
  <c r="U13" i="1" l="1"/>
  <c r="V15" i="1"/>
  <c r="V11" i="1"/>
  <c r="V9" i="1"/>
  <c r="V6" i="1"/>
  <c r="U11" i="1"/>
  <c r="V8" i="1"/>
  <c r="V13" i="1"/>
  <c r="V10" i="1"/>
  <c r="U5" i="1"/>
  <c r="V14" i="1"/>
  <c r="U8" i="1"/>
  <c r="U9" i="1"/>
  <c r="U6" i="1"/>
  <c r="U12" i="1"/>
  <c r="E20" i="2"/>
  <c r="U10" i="1"/>
  <c r="U4" i="1"/>
  <c r="U14" i="1"/>
  <c r="V5" i="1"/>
  <c r="U15" i="1"/>
  <c r="V7" i="1"/>
  <c r="V4" i="1"/>
  <c r="U7" i="1"/>
  <c r="V12" i="1"/>
  <c r="H8" i="1"/>
  <c r="I8" i="1" s="1"/>
  <c r="H4" i="1"/>
  <c r="H7" i="1"/>
  <c r="D20" i="2" l="1"/>
  <c r="N4" i="1"/>
  <c r="O4" i="1" s="1"/>
  <c r="I7" i="1"/>
  <c r="I4" i="1"/>
  <c r="F20" i="2" l="1"/>
  <c r="G20" i="2"/>
</calcChain>
</file>

<file path=xl/sharedStrings.xml><?xml version="1.0" encoding="utf-8"?>
<sst xmlns="http://schemas.openxmlformats.org/spreadsheetml/2006/main" count="60" uniqueCount="36">
  <si>
    <t>Lluvias
(mm/mes)</t>
  </si>
  <si>
    <t>Afluente
PTAS</t>
  </si>
  <si>
    <t>Afluente
PTAS
(m3/mes)</t>
  </si>
  <si>
    <t>Ene</t>
  </si>
  <si>
    <t>Feb</t>
  </si>
  <si>
    <t>Mar</t>
  </si>
  <si>
    <t>Abr</t>
  </si>
  <si>
    <t>May</t>
  </si>
  <si>
    <t>Jun</t>
  </si>
  <si>
    <t>Jul</t>
  </si>
  <si>
    <t>Ago</t>
  </si>
  <si>
    <t>Sept</t>
  </si>
  <si>
    <t>Oct</t>
  </si>
  <si>
    <t>Nov</t>
  </si>
  <si>
    <t>Dic</t>
  </si>
  <si>
    <t>Mes</t>
  </si>
  <si>
    <t>Nro Mes</t>
  </si>
  <si>
    <t>Fact AS
(m3/mes)</t>
  </si>
  <si>
    <t>Factor Recuperación =</t>
  </si>
  <si>
    <t>Descarga AS
(m3/mes)</t>
  </si>
  <si>
    <t>Descarga AS n+1
(m3/mes)</t>
  </si>
  <si>
    <t>Agua Ajena
(m3/mes)</t>
  </si>
  <si>
    <t>% Infiltración</t>
  </si>
  <si>
    <t>Ene - Mar</t>
  </si>
  <si>
    <t>Promedio Anual</t>
  </si>
  <si>
    <t>Factor sobre promedio</t>
  </si>
  <si>
    <t>Lluvias</t>
  </si>
  <si>
    <t>Factor Lluvias
(mes/prom)</t>
  </si>
  <si>
    <t>Promedio Anual
(2008 - 2018)</t>
  </si>
  <si>
    <t>Período 2008 - 2018</t>
  </si>
  <si>
    <t>%
Infiltración</t>
  </si>
  <si>
    <t>INVIERNO</t>
  </si>
  <si>
    <t>VERANO</t>
  </si>
  <si>
    <t xml:space="preserve"> VERANO</t>
  </si>
  <si>
    <t>Premedio Invierno</t>
  </si>
  <si>
    <t>Premedio Verano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</si>
</sst>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\ "/>
    <numFmt numFmtId="165" formatCode="#,##0.0000\ "/>
    <numFmt numFmtId="166" formatCode="0.0%"/>
    <numFmt numFmtId="167" formatCode="#,##0.00\ "/>
    <numFmt numFmtId="168" formatCode="#,##0.0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71">
    <xf numFmtId="0" fontId="0" fillId="0" borderId="0" xfId="0"/>
    <xf numFmtId="17" fontId="0" fillId="0" borderId="0" xfId="0" applyNumberFormat="1" applyAlignment="1">
      <alignment horizontal="left" indent="1"/>
    </xf>
    <xf numFmtId="164" fontId="0" fillId="0" borderId="1" xfId="0" applyNumberFormat="1" applyBorder="1" applyAlignment="1">
      <alignment horizontal="center" vertical="center" wrapText="1"/>
    </xf>
    <xf numFmtId="164" fontId="0" fillId="0" borderId="0" xfId="0" applyNumberFormat="1"/>
    <xf numFmtId="9" fontId="0" fillId="0" borderId="0" xfId="1" applyFont="1"/>
    <xf numFmtId="164" fontId="0" fillId="0" borderId="0" xfId="0" applyNumberFormat="1" applyAlignment="1">
      <alignment horizontal="right" indent="1"/>
    </xf>
    <xf numFmtId="164" fontId="0" fillId="0" borderId="0" xfId="0" applyNumberFormat="1" applyBorder="1" applyAlignment="1">
      <alignment horizontal="center" vertical="center" wrapText="1"/>
    </xf>
    <xf numFmtId="165" fontId="0" fillId="0" borderId="0" xfId="0" applyNumberFormat="1"/>
    <xf numFmtId="166" fontId="0" fillId="0" borderId="0" xfId="1" applyNumberFormat="1" applyFont="1"/>
    <xf numFmtId="164" fontId="1" fillId="3" borderId="6" xfId="2" applyNumberFormat="1" applyFill="1" applyBorder="1"/>
    <xf numFmtId="164" fontId="1" fillId="3" borderId="0" xfId="2" applyNumberFormat="1" applyFill="1" applyBorder="1"/>
    <xf numFmtId="164" fontId="1" fillId="3" borderId="7" xfId="2" applyNumberFormat="1" applyFill="1" applyBorder="1"/>
    <xf numFmtId="164" fontId="1" fillId="3" borderId="9" xfId="2" applyNumberFormat="1" applyFill="1" applyBorder="1"/>
    <xf numFmtId="164" fontId="1" fillId="3" borderId="0" xfId="2" applyNumberFormat="1" applyFill="1" applyBorder="1" applyAlignment="1">
      <alignment horizontal="right" indent="1"/>
    </xf>
    <xf numFmtId="164" fontId="1" fillId="3" borderId="5" xfId="2" applyNumberFormat="1" applyFill="1" applyBorder="1" applyAlignment="1">
      <alignment horizontal="left" indent="1"/>
    </xf>
    <xf numFmtId="164" fontId="1" fillId="3" borderId="6" xfId="2" applyNumberFormat="1" applyFill="1" applyBorder="1" applyAlignment="1">
      <alignment horizontal="right" indent="1"/>
    </xf>
    <xf numFmtId="164" fontId="1" fillId="3" borderId="8" xfId="2" applyNumberFormat="1" applyFill="1" applyBorder="1" applyAlignment="1">
      <alignment horizontal="left" indent="1"/>
    </xf>
    <xf numFmtId="0" fontId="3" fillId="0" borderId="0" xfId="0" applyFont="1"/>
    <xf numFmtId="0" fontId="3" fillId="0" borderId="0" xfId="0" applyFont="1" applyFill="1" applyBorder="1"/>
    <xf numFmtId="164" fontId="3" fillId="4" borderId="0" xfId="0" applyNumberFormat="1" applyFont="1" applyFill="1"/>
    <xf numFmtId="164" fontId="3" fillId="4" borderId="0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left" indent="1"/>
    </xf>
    <xf numFmtId="164" fontId="3" fillId="4" borderId="11" xfId="0" applyNumberFormat="1" applyFont="1" applyFill="1" applyBorder="1" applyAlignment="1">
      <alignment horizontal="left" indent="1"/>
    </xf>
    <xf numFmtId="164" fontId="3" fillId="4" borderId="0" xfId="0" applyNumberFormat="1" applyFont="1" applyFill="1" applyBorder="1" applyAlignment="1">
      <alignment vertical="center"/>
    </xf>
    <xf numFmtId="164" fontId="3" fillId="5" borderId="10" xfId="2" applyNumberFormat="1" applyFont="1" applyFill="1" applyBorder="1" applyAlignment="1">
      <alignment horizontal="left" indent="1"/>
    </xf>
    <xf numFmtId="164" fontId="3" fillId="5" borderId="11" xfId="2" applyNumberFormat="1" applyFont="1" applyFill="1" applyBorder="1" applyAlignment="1">
      <alignment horizontal="left" indent="1"/>
    </xf>
    <xf numFmtId="164" fontId="3" fillId="5" borderId="12" xfId="2" applyNumberFormat="1" applyFont="1" applyFill="1" applyBorder="1" applyAlignment="1">
      <alignment horizontal="left" indent="1"/>
    </xf>
    <xf numFmtId="164" fontId="0" fillId="4" borderId="0" xfId="0" applyNumberForma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3" fillId="4" borderId="0" xfId="0" applyFont="1" applyFill="1"/>
    <xf numFmtId="164" fontId="3" fillId="5" borderId="10" xfId="2" applyNumberFormat="1" applyFont="1" applyFill="1" applyBorder="1"/>
    <xf numFmtId="164" fontId="3" fillId="5" borderId="11" xfId="2" applyNumberFormat="1" applyFont="1" applyFill="1" applyBorder="1"/>
    <xf numFmtId="164" fontId="3" fillId="5" borderId="12" xfId="2" applyNumberFormat="1" applyFont="1" applyFill="1" applyBorder="1"/>
    <xf numFmtId="164" fontId="3" fillId="4" borderId="10" xfId="0" applyNumberFormat="1" applyFont="1" applyFill="1" applyBorder="1"/>
    <xf numFmtId="164" fontId="3" fillId="4" borderId="11" xfId="0" applyNumberFormat="1" applyFont="1" applyFill="1" applyBorder="1"/>
    <xf numFmtId="164" fontId="3" fillId="4" borderId="12" xfId="0" applyNumberFormat="1" applyFont="1" applyFill="1" applyBorder="1"/>
    <xf numFmtId="0" fontId="0" fillId="4" borderId="0" xfId="0" applyFill="1"/>
    <xf numFmtId="167" fontId="3" fillId="4" borderId="10" xfId="0" applyNumberFormat="1" applyFont="1" applyFill="1" applyBorder="1" applyAlignment="1">
      <alignment horizontal="center"/>
    </xf>
    <xf numFmtId="167" fontId="3" fillId="4" borderId="11" xfId="0" applyNumberFormat="1" applyFont="1" applyFill="1" applyBorder="1" applyAlignment="1">
      <alignment horizontal="center"/>
    </xf>
    <xf numFmtId="167" fontId="3" fillId="4" borderId="12" xfId="0" applyNumberFormat="1" applyFont="1" applyFill="1" applyBorder="1" applyAlignment="1">
      <alignment horizontal="center"/>
    </xf>
    <xf numFmtId="167" fontId="3" fillId="5" borderId="10" xfId="0" applyNumberFormat="1" applyFont="1" applyFill="1" applyBorder="1" applyAlignment="1">
      <alignment horizontal="center"/>
    </xf>
    <xf numFmtId="167" fontId="3" fillId="5" borderId="11" xfId="0" applyNumberFormat="1" applyFont="1" applyFill="1" applyBorder="1" applyAlignment="1">
      <alignment horizontal="center"/>
    </xf>
    <xf numFmtId="167" fontId="3" fillId="5" borderId="12" xfId="0" applyNumberFormat="1" applyFont="1" applyFill="1" applyBorder="1" applyAlignment="1">
      <alignment horizontal="center"/>
    </xf>
    <xf numFmtId="164" fontId="5" fillId="6" borderId="1" xfId="0" applyNumberFormat="1" applyFont="1" applyFill="1" applyBorder="1" applyAlignment="1">
      <alignment horizontal="left" indent="1"/>
    </xf>
    <xf numFmtId="164" fontId="5" fillId="6" borderId="13" xfId="0" applyNumberFormat="1" applyFont="1" applyFill="1" applyBorder="1"/>
    <xf numFmtId="10" fontId="5" fillId="6" borderId="4" xfId="1" applyNumberFormat="1" applyFont="1" applyFill="1" applyBorder="1"/>
    <xf numFmtId="168" fontId="0" fillId="3" borderId="6" xfId="0" applyNumberFormat="1" applyFill="1" applyBorder="1"/>
    <xf numFmtId="168" fontId="0" fillId="3" borderId="0" xfId="0" applyNumberFormat="1" applyFill="1" applyBorder="1"/>
    <xf numFmtId="164" fontId="1" fillId="2" borderId="3" xfId="2" applyNumberFormat="1" applyBorder="1" applyAlignment="1">
      <alignment horizontal="left" indent="1"/>
    </xf>
    <xf numFmtId="164" fontId="1" fillId="2" borderId="13" xfId="2" applyNumberFormat="1" applyBorder="1" applyAlignment="1">
      <alignment horizontal="right" indent="1"/>
    </xf>
    <xf numFmtId="164" fontId="1" fillId="2" borderId="13" xfId="2" applyNumberFormat="1" applyBorder="1"/>
    <xf numFmtId="168" fontId="1" fillId="2" borderId="13" xfId="2" applyNumberFormat="1" applyBorder="1"/>
    <xf numFmtId="164" fontId="5" fillId="0" borderId="0" xfId="0" applyNumberFormat="1" applyFont="1"/>
    <xf numFmtId="164" fontId="5" fillId="0" borderId="0" xfId="0" applyNumberFormat="1" applyFont="1" applyAlignment="1">
      <alignment horizontal="left" indent="1"/>
    </xf>
    <xf numFmtId="164" fontId="5" fillId="0" borderId="0" xfId="0" applyNumberFormat="1" applyFont="1" applyAlignment="1">
      <alignment horizontal="right" indent="1"/>
    </xf>
    <xf numFmtId="168" fontId="5" fillId="0" borderId="0" xfId="0" applyNumberFormat="1" applyFont="1"/>
    <xf numFmtId="164" fontId="4" fillId="4" borderId="1" xfId="0" applyNumberFormat="1" applyFont="1" applyFill="1" applyBorder="1" applyAlignment="1">
      <alignment horizontal="left" vertical="center" indent="1"/>
    </xf>
    <xf numFmtId="164" fontId="4" fillId="4" borderId="1" xfId="0" applyNumberFormat="1" applyFont="1" applyFill="1" applyBorder="1" applyAlignment="1">
      <alignment horizontal="right" vertical="center"/>
    </xf>
    <xf numFmtId="10" fontId="4" fillId="4" borderId="1" xfId="1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3" fillId="4" borderId="3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textRotation="90"/>
    </xf>
    <xf numFmtId="0" fontId="3" fillId="5" borderId="11" xfId="0" applyFont="1" applyFill="1" applyBorder="1" applyAlignment="1">
      <alignment horizontal="center" vertical="center" textRotation="90"/>
    </xf>
    <xf numFmtId="0" fontId="3" fillId="5" borderId="12" xfId="0" applyFont="1" applyFill="1" applyBorder="1" applyAlignment="1">
      <alignment horizontal="center" vertical="center" textRotation="90"/>
    </xf>
    <xf numFmtId="0" fontId="3" fillId="4" borderId="10" xfId="0" applyFont="1" applyFill="1" applyBorder="1" applyAlignment="1">
      <alignment horizontal="center" textRotation="90"/>
    </xf>
    <xf numFmtId="0" fontId="3" fillId="4" borderId="11" xfId="0" applyFont="1" applyFill="1" applyBorder="1" applyAlignment="1">
      <alignment horizontal="center" textRotation="90"/>
    </xf>
    <xf numFmtId="0" fontId="3" fillId="4" borderId="12" xfId="0" applyFont="1" applyFill="1" applyBorder="1" applyAlignment="1">
      <alignment horizontal="center" textRotation="90"/>
    </xf>
    <xf numFmtId="0" fontId="4" fillId="4" borderId="2" xfId="0" applyFont="1" applyFill="1" applyBorder="1" applyAlignment="1">
      <alignment horizontal="center" vertical="center"/>
    </xf>
  </cellXfs>
  <cellStyles count="3">
    <cellStyle name="20% - Énfasis1" xfId="2" builtinId="30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803149606299214E-4"/>
                  <c:y val="-7.248213764946048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Análsis!$S$4:$S$15</c:f>
              <c:numCache>
                <c:formatCode>#,##0\ </c:formatCode>
                <c:ptCount val="12"/>
                <c:pt idx="0">
                  <c:v>49.036363636363632</c:v>
                </c:pt>
                <c:pt idx="1">
                  <c:v>54.74545454545455</c:v>
                </c:pt>
                <c:pt idx="2">
                  <c:v>76.600000000000009</c:v>
                </c:pt>
                <c:pt idx="3">
                  <c:v>122.83636363636361</c:v>
                </c:pt>
                <c:pt idx="4">
                  <c:v>269.64545454545453</c:v>
                </c:pt>
                <c:pt idx="5">
                  <c:v>281.19090909090909</c:v>
                </c:pt>
                <c:pt idx="6">
                  <c:v>275.93636363636364</c:v>
                </c:pt>
                <c:pt idx="7">
                  <c:v>366.77272727272725</c:v>
                </c:pt>
                <c:pt idx="8">
                  <c:v>162.45454545454547</c:v>
                </c:pt>
                <c:pt idx="9">
                  <c:v>119.52727272727275</c:v>
                </c:pt>
                <c:pt idx="10">
                  <c:v>83.954545454545439</c:v>
                </c:pt>
                <c:pt idx="11">
                  <c:v>83.936363636363637</c:v>
                </c:pt>
              </c:numCache>
            </c:numRef>
          </c:xVal>
          <c:yVal>
            <c:numRef>
              <c:f>Análsis!$T$4:$T$15</c:f>
              <c:numCache>
                <c:formatCode>#,##0\ </c:formatCode>
                <c:ptCount val="12"/>
                <c:pt idx="0">
                  <c:v>713547.54545454541</c:v>
                </c:pt>
                <c:pt idx="1">
                  <c:v>635057.63636363635</c:v>
                </c:pt>
                <c:pt idx="2">
                  <c:v>695935.54545454541</c:v>
                </c:pt>
                <c:pt idx="3">
                  <c:v>663748.09090909094</c:v>
                </c:pt>
                <c:pt idx="4">
                  <c:v>819921.27272727271</c:v>
                </c:pt>
                <c:pt idx="5">
                  <c:v>899188.27272727271</c:v>
                </c:pt>
                <c:pt idx="6">
                  <c:v>925585.36363636365</c:v>
                </c:pt>
                <c:pt idx="7">
                  <c:v>977259.81818181823</c:v>
                </c:pt>
                <c:pt idx="8">
                  <c:v>825137</c:v>
                </c:pt>
                <c:pt idx="9">
                  <c:v>798768.54545454541</c:v>
                </c:pt>
                <c:pt idx="10">
                  <c:v>730042.36363636365</c:v>
                </c:pt>
                <c:pt idx="11">
                  <c:v>731160.90909090906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2CA-4F6F-B618-EF4839A82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630528"/>
        <c:axId val="102631104"/>
      </c:scatterChart>
      <c:valAx>
        <c:axId val="102630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2631104"/>
        <c:crosses val="autoZero"/>
        <c:crossBetween val="midCat"/>
      </c:valAx>
      <c:valAx>
        <c:axId val="10263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263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Análsis!$B$4:$B$135</c:f>
              <c:numCache>
                <c:formatCode>mmm\-yy</c:formatCode>
                <c:ptCount val="132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</c:numCache>
            </c:numRef>
          </c:cat>
          <c:val>
            <c:numRef>
              <c:f>Análsis!$D$4:$D$135</c:f>
              <c:numCache>
                <c:formatCode>#,##0\ </c:formatCode>
                <c:ptCount val="132"/>
                <c:pt idx="0">
                  <c:v>604000</c:v>
                </c:pt>
                <c:pt idx="1">
                  <c:v>600000</c:v>
                </c:pt>
                <c:pt idx="2">
                  <c:v>605000</c:v>
                </c:pt>
                <c:pt idx="3">
                  <c:v>576000</c:v>
                </c:pt>
                <c:pt idx="4">
                  <c:v>786000</c:v>
                </c:pt>
                <c:pt idx="5">
                  <c:v>756000</c:v>
                </c:pt>
                <c:pt idx="6">
                  <c:v>941000</c:v>
                </c:pt>
                <c:pt idx="7">
                  <c:v>904000</c:v>
                </c:pt>
                <c:pt idx="8">
                  <c:v>827000</c:v>
                </c:pt>
                <c:pt idx="9">
                  <c:v>669000</c:v>
                </c:pt>
                <c:pt idx="10">
                  <c:v>648000</c:v>
                </c:pt>
                <c:pt idx="11">
                  <c:v>677000</c:v>
                </c:pt>
                <c:pt idx="12">
                  <c:v>648000</c:v>
                </c:pt>
                <c:pt idx="13">
                  <c:v>590000</c:v>
                </c:pt>
                <c:pt idx="14">
                  <c:v>633000</c:v>
                </c:pt>
                <c:pt idx="15">
                  <c:v>607000</c:v>
                </c:pt>
                <c:pt idx="16">
                  <c:v>748000</c:v>
                </c:pt>
                <c:pt idx="17">
                  <c:v>835000</c:v>
                </c:pt>
                <c:pt idx="18">
                  <c:v>812000</c:v>
                </c:pt>
                <c:pt idx="19">
                  <c:v>966000</c:v>
                </c:pt>
                <c:pt idx="20">
                  <c:v>785000</c:v>
                </c:pt>
                <c:pt idx="21">
                  <c:v>765000</c:v>
                </c:pt>
                <c:pt idx="22">
                  <c:v>719000</c:v>
                </c:pt>
                <c:pt idx="23">
                  <c:v>764000</c:v>
                </c:pt>
                <c:pt idx="24">
                  <c:v>715000</c:v>
                </c:pt>
                <c:pt idx="25">
                  <c:v>546000</c:v>
                </c:pt>
                <c:pt idx="26">
                  <c:v>646000</c:v>
                </c:pt>
                <c:pt idx="27">
                  <c:v>638000</c:v>
                </c:pt>
                <c:pt idx="28">
                  <c:v>683000</c:v>
                </c:pt>
                <c:pt idx="29">
                  <c:v>817000</c:v>
                </c:pt>
                <c:pt idx="30">
                  <c:v>896000</c:v>
                </c:pt>
                <c:pt idx="31">
                  <c:v>845000</c:v>
                </c:pt>
                <c:pt idx="32">
                  <c:v>647000</c:v>
                </c:pt>
                <c:pt idx="33">
                  <c:v>740000</c:v>
                </c:pt>
                <c:pt idx="34">
                  <c:v>693000</c:v>
                </c:pt>
                <c:pt idx="35">
                  <c:v>694000</c:v>
                </c:pt>
                <c:pt idx="36">
                  <c:v>708000</c:v>
                </c:pt>
                <c:pt idx="37">
                  <c:v>655000</c:v>
                </c:pt>
                <c:pt idx="38">
                  <c:v>715000</c:v>
                </c:pt>
                <c:pt idx="39">
                  <c:v>769000</c:v>
                </c:pt>
                <c:pt idx="40">
                  <c:v>792000</c:v>
                </c:pt>
                <c:pt idx="41">
                  <c:v>844000</c:v>
                </c:pt>
                <c:pt idx="42">
                  <c:v>874000</c:v>
                </c:pt>
                <c:pt idx="43">
                  <c:v>952000</c:v>
                </c:pt>
                <c:pt idx="44">
                  <c:v>880000</c:v>
                </c:pt>
                <c:pt idx="45">
                  <c:v>714000</c:v>
                </c:pt>
                <c:pt idx="46">
                  <c:v>627000</c:v>
                </c:pt>
                <c:pt idx="47">
                  <c:v>704000</c:v>
                </c:pt>
                <c:pt idx="48">
                  <c:v>701000</c:v>
                </c:pt>
                <c:pt idx="49">
                  <c:v>630000</c:v>
                </c:pt>
                <c:pt idx="50">
                  <c:v>597000</c:v>
                </c:pt>
                <c:pt idx="51">
                  <c:v>630000</c:v>
                </c:pt>
                <c:pt idx="52">
                  <c:v>716000</c:v>
                </c:pt>
                <c:pt idx="53">
                  <c:v>901000</c:v>
                </c:pt>
                <c:pt idx="54">
                  <c:v>835000</c:v>
                </c:pt>
                <c:pt idx="55">
                  <c:v>757000</c:v>
                </c:pt>
                <c:pt idx="56">
                  <c:v>680000</c:v>
                </c:pt>
                <c:pt idx="57">
                  <c:v>608000</c:v>
                </c:pt>
                <c:pt idx="58">
                  <c:v>659000</c:v>
                </c:pt>
                <c:pt idx="59">
                  <c:v>686000</c:v>
                </c:pt>
                <c:pt idx="60">
                  <c:v>624000</c:v>
                </c:pt>
                <c:pt idx="61">
                  <c:v>506000</c:v>
                </c:pt>
                <c:pt idx="62">
                  <c:v>587000</c:v>
                </c:pt>
                <c:pt idx="63">
                  <c:v>553000</c:v>
                </c:pt>
                <c:pt idx="64">
                  <c:v>787000</c:v>
                </c:pt>
                <c:pt idx="65">
                  <c:v>836000</c:v>
                </c:pt>
                <c:pt idx="66">
                  <c:v>829000</c:v>
                </c:pt>
                <c:pt idx="67">
                  <c:v>925000</c:v>
                </c:pt>
                <c:pt idx="68">
                  <c:v>843000</c:v>
                </c:pt>
                <c:pt idx="69">
                  <c:v>837000</c:v>
                </c:pt>
                <c:pt idx="70">
                  <c:v>683000</c:v>
                </c:pt>
                <c:pt idx="71">
                  <c:v>661000</c:v>
                </c:pt>
                <c:pt idx="72">
                  <c:v>568000</c:v>
                </c:pt>
                <c:pt idx="73">
                  <c:v>506000</c:v>
                </c:pt>
                <c:pt idx="74">
                  <c:v>559000</c:v>
                </c:pt>
                <c:pt idx="75">
                  <c:v>540000</c:v>
                </c:pt>
                <c:pt idx="76">
                  <c:v>897000</c:v>
                </c:pt>
                <c:pt idx="77">
                  <c:v>1114000</c:v>
                </c:pt>
                <c:pt idx="78">
                  <c:v>1006000</c:v>
                </c:pt>
                <c:pt idx="79">
                  <c:v>961000</c:v>
                </c:pt>
                <c:pt idx="80">
                  <c:v>1013000</c:v>
                </c:pt>
                <c:pt idx="81">
                  <c:v>724000</c:v>
                </c:pt>
                <c:pt idx="82">
                  <c:v>572000</c:v>
                </c:pt>
                <c:pt idx="83">
                  <c:v>609000</c:v>
                </c:pt>
                <c:pt idx="84">
                  <c:v>645000</c:v>
                </c:pt>
                <c:pt idx="85">
                  <c:v>584000</c:v>
                </c:pt>
                <c:pt idx="86">
                  <c:v>741000</c:v>
                </c:pt>
                <c:pt idx="87">
                  <c:v>648000</c:v>
                </c:pt>
                <c:pt idx="88">
                  <c:v>814000</c:v>
                </c:pt>
                <c:pt idx="89">
                  <c:v>974000</c:v>
                </c:pt>
                <c:pt idx="90">
                  <c:v>1116000</c:v>
                </c:pt>
                <c:pt idx="91">
                  <c:v>1156000</c:v>
                </c:pt>
                <c:pt idx="92">
                  <c:v>789000</c:v>
                </c:pt>
                <c:pt idx="93">
                  <c:v>776000</c:v>
                </c:pt>
                <c:pt idx="94">
                  <c:v>702000</c:v>
                </c:pt>
                <c:pt idx="95">
                  <c:v>682000</c:v>
                </c:pt>
                <c:pt idx="96">
                  <c:v>846000</c:v>
                </c:pt>
                <c:pt idx="97">
                  <c:v>800000</c:v>
                </c:pt>
                <c:pt idx="98">
                  <c:v>782000</c:v>
                </c:pt>
                <c:pt idx="99">
                  <c:v>754000</c:v>
                </c:pt>
                <c:pt idx="100">
                  <c:v>870000</c:v>
                </c:pt>
                <c:pt idx="101">
                  <c:v>787000</c:v>
                </c:pt>
                <c:pt idx="102">
                  <c:v>861000</c:v>
                </c:pt>
                <c:pt idx="103">
                  <c:v>1009000</c:v>
                </c:pt>
                <c:pt idx="104">
                  <c:v>776000</c:v>
                </c:pt>
                <c:pt idx="105">
                  <c:v>887000</c:v>
                </c:pt>
                <c:pt idx="106">
                  <c:v>865000</c:v>
                </c:pt>
                <c:pt idx="107">
                  <c:v>873000</c:v>
                </c:pt>
                <c:pt idx="108">
                  <c:v>967000</c:v>
                </c:pt>
                <c:pt idx="109">
                  <c:v>925000</c:v>
                </c:pt>
                <c:pt idx="110">
                  <c:v>1017000</c:v>
                </c:pt>
                <c:pt idx="111">
                  <c:v>796000</c:v>
                </c:pt>
                <c:pt idx="112">
                  <c:v>1008000</c:v>
                </c:pt>
                <c:pt idx="113">
                  <c:v>1105000</c:v>
                </c:pt>
                <c:pt idx="114">
                  <c:v>1021000</c:v>
                </c:pt>
                <c:pt idx="115">
                  <c:v>1240000</c:v>
                </c:pt>
                <c:pt idx="116">
                  <c:v>932000</c:v>
                </c:pt>
                <c:pt idx="117">
                  <c:v>1146000</c:v>
                </c:pt>
                <c:pt idx="118">
                  <c:v>1032000</c:v>
                </c:pt>
                <c:pt idx="119">
                  <c:v>881805</c:v>
                </c:pt>
                <c:pt idx="120">
                  <c:v>823023</c:v>
                </c:pt>
                <c:pt idx="121">
                  <c:v>643634</c:v>
                </c:pt>
                <c:pt idx="122">
                  <c:v>773291</c:v>
                </c:pt>
                <c:pt idx="123">
                  <c:v>790229</c:v>
                </c:pt>
                <c:pt idx="124">
                  <c:v>918134</c:v>
                </c:pt>
                <c:pt idx="125">
                  <c:v>922071</c:v>
                </c:pt>
                <c:pt idx="126">
                  <c:v>990439</c:v>
                </c:pt>
                <c:pt idx="127">
                  <c:v>1034858</c:v>
                </c:pt>
                <c:pt idx="128">
                  <c:v>904507</c:v>
                </c:pt>
                <c:pt idx="129">
                  <c:v>920454</c:v>
                </c:pt>
                <c:pt idx="130">
                  <c:v>830466</c:v>
                </c:pt>
                <c:pt idx="131">
                  <c:v>810965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1D6-4AB2-9349-99144D915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609216"/>
        <c:axId val="102635136"/>
      </c:lineChar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Análsis!$B$4:$B$135</c:f>
              <c:numCache>
                <c:formatCode>mmm\-yy</c:formatCode>
                <c:ptCount val="132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</c:numCache>
            </c:numRef>
          </c:cat>
          <c:val>
            <c:numRef>
              <c:f>Análsis!$C$4:$C$135</c:f>
              <c:numCache>
                <c:formatCode>#,##0\ </c:formatCode>
                <c:ptCount val="132"/>
                <c:pt idx="0">
                  <c:v>35.1</c:v>
                </c:pt>
                <c:pt idx="1">
                  <c:v>38.1</c:v>
                </c:pt>
                <c:pt idx="2">
                  <c:v>41.300000000000004</c:v>
                </c:pt>
                <c:pt idx="3">
                  <c:v>88.6</c:v>
                </c:pt>
                <c:pt idx="4">
                  <c:v>518.4</c:v>
                </c:pt>
                <c:pt idx="5">
                  <c:v>185.39999999999998</c:v>
                </c:pt>
                <c:pt idx="6">
                  <c:v>505.1</c:v>
                </c:pt>
                <c:pt idx="7">
                  <c:v>501.79999999999995</c:v>
                </c:pt>
                <c:pt idx="8">
                  <c:v>46.800000000000004</c:v>
                </c:pt>
                <c:pt idx="9">
                  <c:v>51.9</c:v>
                </c:pt>
                <c:pt idx="10">
                  <c:v>79.099999999999994</c:v>
                </c:pt>
                <c:pt idx="11">
                  <c:v>26.800000000000004</c:v>
                </c:pt>
                <c:pt idx="12">
                  <c:v>20.8</c:v>
                </c:pt>
                <c:pt idx="13">
                  <c:v>31.200000000000006</c:v>
                </c:pt>
                <c:pt idx="14">
                  <c:v>25.299999999999997</c:v>
                </c:pt>
                <c:pt idx="15">
                  <c:v>66.899999999999991</c:v>
                </c:pt>
                <c:pt idx="16">
                  <c:v>288.3</c:v>
                </c:pt>
                <c:pt idx="17">
                  <c:v>348.79999999999995</c:v>
                </c:pt>
                <c:pt idx="18">
                  <c:v>156.79999999999998</c:v>
                </c:pt>
                <c:pt idx="19">
                  <c:v>428.8</c:v>
                </c:pt>
                <c:pt idx="20">
                  <c:v>114.5</c:v>
                </c:pt>
                <c:pt idx="21">
                  <c:v>202.9</c:v>
                </c:pt>
                <c:pt idx="22">
                  <c:v>113.1</c:v>
                </c:pt>
                <c:pt idx="23">
                  <c:v>79.300000000000011</c:v>
                </c:pt>
                <c:pt idx="24">
                  <c:v>37.900000000000006</c:v>
                </c:pt>
                <c:pt idx="25">
                  <c:v>128.5</c:v>
                </c:pt>
                <c:pt idx="26">
                  <c:v>50.2</c:v>
                </c:pt>
                <c:pt idx="27">
                  <c:v>49.000000000000007</c:v>
                </c:pt>
                <c:pt idx="28">
                  <c:v>93.2</c:v>
                </c:pt>
                <c:pt idx="29">
                  <c:v>438.59999999999997</c:v>
                </c:pt>
                <c:pt idx="30">
                  <c:v>259.09999999999997</c:v>
                </c:pt>
                <c:pt idx="31">
                  <c:v>344.6</c:v>
                </c:pt>
                <c:pt idx="32">
                  <c:v>93.4</c:v>
                </c:pt>
                <c:pt idx="33">
                  <c:v>101.3</c:v>
                </c:pt>
                <c:pt idx="34">
                  <c:v>116.69999999999996</c:v>
                </c:pt>
                <c:pt idx="35">
                  <c:v>86.899999999999991</c:v>
                </c:pt>
                <c:pt idx="36">
                  <c:v>68.3</c:v>
                </c:pt>
                <c:pt idx="37">
                  <c:v>32.6</c:v>
                </c:pt>
                <c:pt idx="38">
                  <c:v>118.6</c:v>
                </c:pt>
                <c:pt idx="39">
                  <c:v>148.19999999999999</c:v>
                </c:pt>
                <c:pt idx="40">
                  <c:v>168.49999999999997</c:v>
                </c:pt>
                <c:pt idx="41">
                  <c:v>259</c:v>
                </c:pt>
                <c:pt idx="42">
                  <c:v>245.5</c:v>
                </c:pt>
                <c:pt idx="43">
                  <c:v>288.70000000000005</c:v>
                </c:pt>
                <c:pt idx="44">
                  <c:v>272.20000000000005</c:v>
                </c:pt>
                <c:pt idx="45">
                  <c:v>74</c:v>
                </c:pt>
                <c:pt idx="46">
                  <c:v>70.899999999999991</c:v>
                </c:pt>
                <c:pt idx="47">
                  <c:v>30.900000000000002</c:v>
                </c:pt>
                <c:pt idx="48">
                  <c:v>90</c:v>
                </c:pt>
                <c:pt idx="49">
                  <c:v>110.60000000000001</c:v>
                </c:pt>
                <c:pt idx="50">
                  <c:v>40.5</c:v>
                </c:pt>
                <c:pt idx="51">
                  <c:v>58.2</c:v>
                </c:pt>
                <c:pt idx="52">
                  <c:v>338.7</c:v>
                </c:pt>
                <c:pt idx="53">
                  <c:v>307.40000000000003</c:v>
                </c:pt>
                <c:pt idx="54">
                  <c:v>213.69999999999996</c:v>
                </c:pt>
                <c:pt idx="55">
                  <c:v>232.59999999999997</c:v>
                </c:pt>
                <c:pt idx="56">
                  <c:v>134.80000000000001</c:v>
                </c:pt>
                <c:pt idx="57">
                  <c:v>64.3</c:v>
                </c:pt>
                <c:pt idx="58">
                  <c:v>45.699999999999996</c:v>
                </c:pt>
                <c:pt idx="59">
                  <c:v>272.20000000000005</c:v>
                </c:pt>
                <c:pt idx="60">
                  <c:v>42.6</c:v>
                </c:pt>
                <c:pt idx="61">
                  <c:v>82.300000000000011</c:v>
                </c:pt>
                <c:pt idx="62">
                  <c:v>44.5</c:v>
                </c:pt>
                <c:pt idx="63">
                  <c:v>159.19999999999999</c:v>
                </c:pt>
                <c:pt idx="64">
                  <c:v>262.79999999999995</c:v>
                </c:pt>
                <c:pt idx="65">
                  <c:v>211.6</c:v>
                </c:pt>
                <c:pt idx="66">
                  <c:v>163.5</c:v>
                </c:pt>
                <c:pt idx="67">
                  <c:v>292.29999999999995</c:v>
                </c:pt>
                <c:pt idx="68">
                  <c:v>237.6</c:v>
                </c:pt>
                <c:pt idx="69">
                  <c:v>85.1</c:v>
                </c:pt>
                <c:pt idx="70">
                  <c:v>119.2</c:v>
                </c:pt>
                <c:pt idx="71">
                  <c:v>35.4</c:v>
                </c:pt>
                <c:pt idx="72">
                  <c:v>111.6</c:v>
                </c:pt>
                <c:pt idx="73">
                  <c:v>33.400000000000006</c:v>
                </c:pt>
                <c:pt idx="74">
                  <c:v>141</c:v>
                </c:pt>
                <c:pt idx="75">
                  <c:v>98.5</c:v>
                </c:pt>
                <c:pt idx="76">
                  <c:v>289.00000000000006</c:v>
                </c:pt>
                <c:pt idx="77">
                  <c:v>428.7</c:v>
                </c:pt>
                <c:pt idx="78">
                  <c:v>397</c:v>
                </c:pt>
                <c:pt idx="79">
                  <c:v>233.40000000000006</c:v>
                </c:pt>
                <c:pt idx="80">
                  <c:v>307.89999999999998</c:v>
                </c:pt>
                <c:pt idx="81">
                  <c:v>91.399999999999991</c:v>
                </c:pt>
                <c:pt idx="82">
                  <c:v>41.5</c:v>
                </c:pt>
                <c:pt idx="83">
                  <c:v>45</c:v>
                </c:pt>
                <c:pt idx="84">
                  <c:v>0.4</c:v>
                </c:pt>
                <c:pt idx="85">
                  <c:v>5</c:v>
                </c:pt>
                <c:pt idx="86">
                  <c:v>29.299999999999997</c:v>
                </c:pt>
                <c:pt idx="87">
                  <c:v>148.99999999999997</c:v>
                </c:pt>
                <c:pt idx="88">
                  <c:v>387.50000000000006</c:v>
                </c:pt>
                <c:pt idx="89">
                  <c:v>291.10000000000002</c:v>
                </c:pt>
                <c:pt idx="90">
                  <c:v>490.70000000000005</c:v>
                </c:pt>
                <c:pt idx="91">
                  <c:v>445</c:v>
                </c:pt>
                <c:pt idx="92">
                  <c:v>116.39999999999999</c:v>
                </c:pt>
                <c:pt idx="93">
                  <c:v>83.7</c:v>
                </c:pt>
                <c:pt idx="94">
                  <c:v>91.5</c:v>
                </c:pt>
                <c:pt idx="95">
                  <c:v>79.7</c:v>
                </c:pt>
                <c:pt idx="96">
                  <c:v>25.9</c:v>
                </c:pt>
                <c:pt idx="97">
                  <c:v>26.400000000000002</c:v>
                </c:pt>
                <c:pt idx="98">
                  <c:v>48.5</c:v>
                </c:pt>
                <c:pt idx="99">
                  <c:v>153.30000000000001</c:v>
                </c:pt>
                <c:pt idx="100">
                  <c:v>141.6</c:v>
                </c:pt>
                <c:pt idx="101">
                  <c:v>49</c:v>
                </c:pt>
                <c:pt idx="102">
                  <c:v>240.7</c:v>
                </c:pt>
                <c:pt idx="103">
                  <c:v>293.69999999999993</c:v>
                </c:pt>
                <c:pt idx="104">
                  <c:v>102</c:v>
                </c:pt>
                <c:pt idx="105">
                  <c:v>113.3</c:v>
                </c:pt>
                <c:pt idx="106">
                  <c:v>74.7</c:v>
                </c:pt>
                <c:pt idx="107">
                  <c:v>126.8</c:v>
                </c:pt>
                <c:pt idx="108">
                  <c:v>49</c:v>
                </c:pt>
                <c:pt idx="109">
                  <c:v>105.60000000000001</c:v>
                </c:pt>
                <c:pt idx="110">
                  <c:v>63.899999999999991</c:v>
                </c:pt>
                <c:pt idx="111">
                  <c:v>145.30000000000001</c:v>
                </c:pt>
                <c:pt idx="112">
                  <c:v>282.60000000000002</c:v>
                </c:pt>
                <c:pt idx="113">
                  <c:v>296.39999999999998</c:v>
                </c:pt>
                <c:pt idx="114">
                  <c:v>178.2</c:v>
                </c:pt>
                <c:pt idx="115">
                  <c:v>580.5</c:v>
                </c:pt>
                <c:pt idx="116">
                  <c:v>137.4</c:v>
                </c:pt>
                <c:pt idx="117">
                  <c:v>269.5</c:v>
                </c:pt>
                <c:pt idx="118">
                  <c:v>53.8</c:v>
                </c:pt>
                <c:pt idx="119">
                  <c:v>87.3</c:v>
                </c:pt>
                <c:pt idx="120">
                  <c:v>57.8</c:v>
                </c:pt>
                <c:pt idx="121">
                  <c:v>8.5</c:v>
                </c:pt>
                <c:pt idx="122">
                  <c:v>239.5</c:v>
                </c:pt>
                <c:pt idx="123">
                  <c:v>235</c:v>
                </c:pt>
                <c:pt idx="124">
                  <c:v>195.5</c:v>
                </c:pt>
                <c:pt idx="125">
                  <c:v>277.10000000000002</c:v>
                </c:pt>
                <c:pt idx="126">
                  <c:v>185</c:v>
                </c:pt>
                <c:pt idx="127">
                  <c:v>393.1</c:v>
                </c:pt>
                <c:pt idx="128">
                  <c:v>224</c:v>
                </c:pt>
                <c:pt idx="129">
                  <c:v>177.4</c:v>
                </c:pt>
                <c:pt idx="130">
                  <c:v>117.3</c:v>
                </c:pt>
                <c:pt idx="131">
                  <c:v>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1D6-4AB2-9349-99144D915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79520"/>
        <c:axId val="102635712"/>
      </c:lineChart>
      <c:dateAx>
        <c:axId val="11360921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2635136"/>
        <c:crosses val="autoZero"/>
        <c:auto val="1"/>
        <c:lblOffset val="100"/>
        <c:baseTimeUnit val="months"/>
      </c:dateAx>
      <c:valAx>
        <c:axId val="102635136"/>
        <c:scaling>
          <c:orientation val="minMax"/>
          <c:max val="1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3609216"/>
        <c:crosses val="autoZero"/>
        <c:crossBetween val="between"/>
      </c:valAx>
      <c:valAx>
        <c:axId val="102635712"/>
        <c:scaling>
          <c:orientation val="minMax"/>
        </c:scaling>
        <c:delete val="0"/>
        <c:axPos val="r"/>
        <c:numFmt formatCode="#,##0\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179520"/>
        <c:crosses val="max"/>
        <c:crossBetween val="between"/>
      </c:valAx>
      <c:dateAx>
        <c:axId val="115179520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02635712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Precipitaciones</a:t>
            </a:r>
            <a:r>
              <a:rPr lang="es-CL" baseline="0"/>
              <a:t> y Afluente PTAS</a:t>
            </a:r>
            <a:endParaRPr lang="es-CL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380336832895887"/>
          <c:y val="0.17171296296296296"/>
          <c:w val="0.68244881889763775"/>
          <c:h val="0.63718321668124811"/>
        </c:manualLayout>
      </c:layout>
      <c:barChart>
        <c:barDir val="col"/>
        <c:grouping val="clustered"/>
        <c:varyColors val="0"/>
        <c:ser>
          <c:idx val="0"/>
          <c:order val="0"/>
          <c:tx>
            <c:v>Lluvias (mm)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Análsis!$Q$4:$Q$15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Análsis!$S$4:$S$15</c:f>
              <c:numCache>
                <c:formatCode>#,##0\ </c:formatCode>
                <c:ptCount val="12"/>
                <c:pt idx="0">
                  <c:v>49.036363636363632</c:v>
                </c:pt>
                <c:pt idx="1">
                  <c:v>54.74545454545455</c:v>
                </c:pt>
                <c:pt idx="2">
                  <c:v>76.600000000000009</c:v>
                </c:pt>
                <c:pt idx="3">
                  <c:v>122.83636363636361</c:v>
                </c:pt>
                <c:pt idx="4">
                  <c:v>269.64545454545453</c:v>
                </c:pt>
                <c:pt idx="5">
                  <c:v>281.19090909090909</c:v>
                </c:pt>
                <c:pt idx="6">
                  <c:v>275.93636363636364</c:v>
                </c:pt>
                <c:pt idx="7">
                  <c:v>366.77272727272725</c:v>
                </c:pt>
                <c:pt idx="8">
                  <c:v>162.45454545454547</c:v>
                </c:pt>
                <c:pt idx="9">
                  <c:v>119.52727272727275</c:v>
                </c:pt>
                <c:pt idx="10">
                  <c:v>83.954545454545439</c:v>
                </c:pt>
                <c:pt idx="11">
                  <c:v>83.936363636363637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C4-4178-8EE0-1C9D660BB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180032"/>
        <c:axId val="115089408"/>
      </c:barChart>
      <c:lineChart>
        <c:grouping val="standard"/>
        <c:varyColors val="0"/>
        <c:ser>
          <c:idx val="1"/>
          <c:order val="1"/>
          <c:tx>
            <c:v>Afluente PTAS (m3)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Análsis!$Q$4:$Q$15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Análsis!$T$4:$T$15</c:f>
              <c:numCache>
                <c:formatCode>#,##0\ </c:formatCode>
                <c:ptCount val="12"/>
                <c:pt idx="0">
                  <c:v>713547.54545454541</c:v>
                </c:pt>
                <c:pt idx="1">
                  <c:v>635057.63636363635</c:v>
                </c:pt>
                <c:pt idx="2">
                  <c:v>695935.54545454541</c:v>
                </c:pt>
                <c:pt idx="3">
                  <c:v>663748.09090909094</c:v>
                </c:pt>
                <c:pt idx="4">
                  <c:v>819921.27272727271</c:v>
                </c:pt>
                <c:pt idx="5">
                  <c:v>899188.27272727271</c:v>
                </c:pt>
                <c:pt idx="6">
                  <c:v>925585.36363636365</c:v>
                </c:pt>
                <c:pt idx="7">
                  <c:v>977259.81818181823</c:v>
                </c:pt>
                <c:pt idx="8">
                  <c:v>825137</c:v>
                </c:pt>
                <c:pt idx="9">
                  <c:v>798768.54545454541</c:v>
                </c:pt>
                <c:pt idx="10">
                  <c:v>730042.36363636365</c:v>
                </c:pt>
                <c:pt idx="11">
                  <c:v>731160.90909090906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C4-4178-8EE0-1C9D660BB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81568"/>
        <c:axId val="115089984"/>
      </c:lineChart>
      <c:catAx>
        <c:axId val="11518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089408"/>
        <c:crosses val="autoZero"/>
        <c:auto val="1"/>
        <c:lblAlgn val="ctr"/>
        <c:lblOffset val="100"/>
        <c:noMultiLvlLbl val="0"/>
      </c:catAx>
      <c:valAx>
        <c:axId val="11508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180032"/>
        <c:crosses val="autoZero"/>
        <c:crossBetween val="between"/>
      </c:valAx>
      <c:valAx>
        <c:axId val="1150899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\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181568"/>
        <c:crosses val="max"/>
        <c:crossBetween val="between"/>
      </c:valAx>
      <c:catAx>
        <c:axId val="115181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0899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768254056927331"/>
          <c:y val="1.51245512752060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5.4149168853893266E-2"/>
                  <c:y val="0.310932852143482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Análsis!$C$4:$C$135</c:f>
              <c:numCache>
                <c:formatCode>#,##0\ </c:formatCode>
                <c:ptCount val="132"/>
                <c:pt idx="0">
                  <c:v>35.1</c:v>
                </c:pt>
                <c:pt idx="1">
                  <c:v>38.1</c:v>
                </c:pt>
                <c:pt idx="2">
                  <c:v>41.300000000000004</c:v>
                </c:pt>
                <c:pt idx="3">
                  <c:v>88.6</c:v>
                </c:pt>
                <c:pt idx="4">
                  <c:v>518.4</c:v>
                </c:pt>
                <c:pt idx="5">
                  <c:v>185.39999999999998</c:v>
                </c:pt>
                <c:pt idx="6">
                  <c:v>505.1</c:v>
                </c:pt>
                <c:pt idx="7">
                  <c:v>501.79999999999995</c:v>
                </c:pt>
                <c:pt idx="8">
                  <c:v>46.800000000000004</c:v>
                </c:pt>
                <c:pt idx="9">
                  <c:v>51.9</c:v>
                </c:pt>
                <c:pt idx="10">
                  <c:v>79.099999999999994</c:v>
                </c:pt>
                <c:pt idx="11">
                  <c:v>26.800000000000004</c:v>
                </c:pt>
                <c:pt idx="12">
                  <c:v>20.8</c:v>
                </c:pt>
                <c:pt idx="13">
                  <c:v>31.200000000000006</c:v>
                </c:pt>
                <c:pt idx="14">
                  <c:v>25.299999999999997</c:v>
                </c:pt>
                <c:pt idx="15">
                  <c:v>66.899999999999991</c:v>
                </c:pt>
                <c:pt idx="16">
                  <c:v>288.3</c:v>
                </c:pt>
                <c:pt idx="17">
                  <c:v>348.79999999999995</c:v>
                </c:pt>
                <c:pt idx="18">
                  <c:v>156.79999999999998</c:v>
                </c:pt>
                <c:pt idx="19">
                  <c:v>428.8</c:v>
                </c:pt>
                <c:pt idx="20">
                  <c:v>114.5</c:v>
                </c:pt>
                <c:pt idx="21">
                  <c:v>202.9</c:v>
                </c:pt>
                <c:pt idx="22">
                  <c:v>113.1</c:v>
                </c:pt>
                <c:pt idx="23">
                  <c:v>79.300000000000011</c:v>
                </c:pt>
                <c:pt idx="24">
                  <c:v>37.900000000000006</c:v>
                </c:pt>
                <c:pt idx="25">
                  <c:v>128.5</c:v>
                </c:pt>
                <c:pt idx="26">
                  <c:v>50.2</c:v>
                </c:pt>
                <c:pt idx="27">
                  <c:v>49.000000000000007</c:v>
                </c:pt>
                <c:pt idx="28">
                  <c:v>93.2</c:v>
                </c:pt>
                <c:pt idx="29">
                  <c:v>438.59999999999997</c:v>
                </c:pt>
                <c:pt idx="30">
                  <c:v>259.09999999999997</c:v>
                </c:pt>
                <c:pt idx="31">
                  <c:v>344.6</c:v>
                </c:pt>
                <c:pt idx="32">
                  <c:v>93.4</c:v>
                </c:pt>
                <c:pt idx="33">
                  <c:v>101.3</c:v>
                </c:pt>
                <c:pt idx="34">
                  <c:v>116.69999999999996</c:v>
                </c:pt>
                <c:pt idx="35">
                  <c:v>86.899999999999991</c:v>
                </c:pt>
                <c:pt idx="36">
                  <c:v>68.3</c:v>
                </c:pt>
                <c:pt idx="37">
                  <c:v>32.6</c:v>
                </c:pt>
                <c:pt idx="38">
                  <c:v>118.6</c:v>
                </c:pt>
                <c:pt idx="39">
                  <c:v>148.19999999999999</c:v>
                </c:pt>
                <c:pt idx="40">
                  <c:v>168.49999999999997</c:v>
                </c:pt>
                <c:pt idx="41">
                  <c:v>259</c:v>
                </c:pt>
                <c:pt idx="42">
                  <c:v>245.5</c:v>
                </c:pt>
                <c:pt idx="43">
                  <c:v>288.70000000000005</c:v>
                </c:pt>
                <c:pt idx="44">
                  <c:v>272.20000000000005</c:v>
                </c:pt>
                <c:pt idx="45">
                  <c:v>74</c:v>
                </c:pt>
                <c:pt idx="46">
                  <c:v>70.899999999999991</c:v>
                </c:pt>
                <c:pt idx="47">
                  <c:v>30.900000000000002</c:v>
                </c:pt>
                <c:pt idx="48">
                  <c:v>90</c:v>
                </c:pt>
                <c:pt idx="49">
                  <c:v>110.60000000000001</c:v>
                </c:pt>
                <c:pt idx="50">
                  <c:v>40.5</c:v>
                </c:pt>
                <c:pt idx="51">
                  <c:v>58.2</c:v>
                </c:pt>
                <c:pt idx="52">
                  <c:v>338.7</c:v>
                </c:pt>
                <c:pt idx="53">
                  <c:v>307.40000000000003</c:v>
                </c:pt>
                <c:pt idx="54">
                  <c:v>213.69999999999996</c:v>
                </c:pt>
                <c:pt idx="55">
                  <c:v>232.59999999999997</c:v>
                </c:pt>
                <c:pt idx="56">
                  <c:v>134.80000000000001</c:v>
                </c:pt>
                <c:pt idx="57">
                  <c:v>64.3</c:v>
                </c:pt>
                <c:pt idx="58">
                  <c:v>45.699999999999996</c:v>
                </c:pt>
                <c:pt idx="59">
                  <c:v>272.20000000000005</c:v>
                </c:pt>
                <c:pt idx="60">
                  <c:v>42.6</c:v>
                </c:pt>
                <c:pt idx="61">
                  <c:v>82.300000000000011</c:v>
                </c:pt>
                <c:pt idx="62">
                  <c:v>44.5</c:v>
                </c:pt>
                <c:pt idx="63">
                  <c:v>159.19999999999999</c:v>
                </c:pt>
                <c:pt idx="64">
                  <c:v>262.79999999999995</c:v>
                </c:pt>
                <c:pt idx="65">
                  <c:v>211.6</c:v>
                </c:pt>
                <c:pt idx="66">
                  <c:v>163.5</c:v>
                </c:pt>
                <c:pt idx="67">
                  <c:v>292.29999999999995</c:v>
                </c:pt>
                <c:pt idx="68">
                  <c:v>237.6</c:v>
                </c:pt>
                <c:pt idx="69">
                  <c:v>85.1</c:v>
                </c:pt>
                <c:pt idx="70">
                  <c:v>119.2</c:v>
                </c:pt>
                <c:pt idx="71">
                  <c:v>35.4</c:v>
                </c:pt>
                <c:pt idx="72">
                  <c:v>111.6</c:v>
                </c:pt>
                <c:pt idx="73">
                  <c:v>33.400000000000006</c:v>
                </c:pt>
                <c:pt idx="74">
                  <c:v>141</c:v>
                </c:pt>
                <c:pt idx="75">
                  <c:v>98.5</c:v>
                </c:pt>
                <c:pt idx="76">
                  <c:v>289.00000000000006</c:v>
                </c:pt>
                <c:pt idx="77">
                  <c:v>428.7</c:v>
                </c:pt>
                <c:pt idx="78">
                  <c:v>397</c:v>
                </c:pt>
                <c:pt idx="79">
                  <c:v>233.40000000000006</c:v>
                </c:pt>
                <c:pt idx="80">
                  <c:v>307.89999999999998</c:v>
                </c:pt>
                <c:pt idx="81">
                  <c:v>91.399999999999991</c:v>
                </c:pt>
                <c:pt idx="82">
                  <c:v>41.5</c:v>
                </c:pt>
                <c:pt idx="83">
                  <c:v>45</c:v>
                </c:pt>
                <c:pt idx="84">
                  <c:v>0.4</c:v>
                </c:pt>
                <c:pt idx="85">
                  <c:v>5</c:v>
                </c:pt>
                <c:pt idx="86">
                  <c:v>29.299999999999997</c:v>
                </c:pt>
                <c:pt idx="87">
                  <c:v>148.99999999999997</c:v>
                </c:pt>
                <c:pt idx="88">
                  <c:v>387.50000000000006</c:v>
                </c:pt>
                <c:pt idx="89">
                  <c:v>291.10000000000002</c:v>
                </c:pt>
                <c:pt idx="90">
                  <c:v>490.70000000000005</c:v>
                </c:pt>
                <c:pt idx="91">
                  <c:v>445</c:v>
                </c:pt>
                <c:pt idx="92">
                  <c:v>116.39999999999999</c:v>
                </c:pt>
                <c:pt idx="93">
                  <c:v>83.7</c:v>
                </c:pt>
                <c:pt idx="94">
                  <c:v>91.5</c:v>
                </c:pt>
                <c:pt idx="95">
                  <c:v>79.7</c:v>
                </c:pt>
                <c:pt idx="96">
                  <c:v>25.9</c:v>
                </c:pt>
                <c:pt idx="97">
                  <c:v>26.400000000000002</c:v>
                </c:pt>
                <c:pt idx="98">
                  <c:v>48.5</c:v>
                </c:pt>
                <c:pt idx="99">
                  <c:v>153.30000000000001</c:v>
                </c:pt>
                <c:pt idx="100">
                  <c:v>141.6</c:v>
                </c:pt>
                <c:pt idx="101">
                  <c:v>49</c:v>
                </c:pt>
                <c:pt idx="102">
                  <c:v>240.7</c:v>
                </c:pt>
                <c:pt idx="103">
                  <c:v>293.69999999999993</c:v>
                </c:pt>
                <c:pt idx="104">
                  <c:v>102</c:v>
                </c:pt>
                <c:pt idx="105">
                  <c:v>113.3</c:v>
                </c:pt>
                <c:pt idx="106">
                  <c:v>74.7</c:v>
                </c:pt>
                <c:pt idx="107">
                  <c:v>126.8</c:v>
                </c:pt>
                <c:pt idx="108">
                  <c:v>49</c:v>
                </c:pt>
                <c:pt idx="109">
                  <c:v>105.60000000000001</c:v>
                </c:pt>
                <c:pt idx="110">
                  <c:v>63.899999999999991</c:v>
                </c:pt>
                <c:pt idx="111">
                  <c:v>145.30000000000001</c:v>
                </c:pt>
                <c:pt idx="112">
                  <c:v>282.60000000000002</c:v>
                </c:pt>
                <c:pt idx="113">
                  <c:v>296.39999999999998</c:v>
                </c:pt>
                <c:pt idx="114">
                  <c:v>178.2</c:v>
                </c:pt>
                <c:pt idx="115">
                  <c:v>580.5</c:v>
                </c:pt>
                <c:pt idx="116">
                  <c:v>137.4</c:v>
                </c:pt>
                <c:pt idx="117">
                  <c:v>269.5</c:v>
                </c:pt>
                <c:pt idx="118">
                  <c:v>53.8</c:v>
                </c:pt>
                <c:pt idx="119">
                  <c:v>87.3</c:v>
                </c:pt>
                <c:pt idx="120">
                  <c:v>57.8</c:v>
                </c:pt>
                <c:pt idx="121">
                  <c:v>8.5</c:v>
                </c:pt>
                <c:pt idx="122">
                  <c:v>239.5</c:v>
                </c:pt>
                <c:pt idx="123">
                  <c:v>235</c:v>
                </c:pt>
                <c:pt idx="124">
                  <c:v>195.5</c:v>
                </c:pt>
                <c:pt idx="125">
                  <c:v>277.10000000000002</c:v>
                </c:pt>
                <c:pt idx="126">
                  <c:v>185</c:v>
                </c:pt>
                <c:pt idx="127">
                  <c:v>393.1</c:v>
                </c:pt>
                <c:pt idx="128">
                  <c:v>224</c:v>
                </c:pt>
                <c:pt idx="129">
                  <c:v>177.4</c:v>
                </c:pt>
                <c:pt idx="130">
                  <c:v>117.3</c:v>
                </c:pt>
                <c:pt idx="131">
                  <c:v>53</c:v>
                </c:pt>
              </c:numCache>
            </c:numRef>
          </c:xVal>
          <c:yVal>
            <c:numRef>
              <c:f>Análsis!$D$4:$D$135</c:f>
              <c:numCache>
                <c:formatCode>#,##0\ </c:formatCode>
                <c:ptCount val="132"/>
                <c:pt idx="0">
                  <c:v>604000</c:v>
                </c:pt>
                <c:pt idx="1">
                  <c:v>600000</c:v>
                </c:pt>
                <c:pt idx="2">
                  <c:v>605000</c:v>
                </c:pt>
                <c:pt idx="3">
                  <c:v>576000</c:v>
                </c:pt>
                <c:pt idx="4">
                  <c:v>786000</c:v>
                </c:pt>
                <c:pt idx="5">
                  <c:v>756000</c:v>
                </c:pt>
                <c:pt idx="6">
                  <c:v>941000</c:v>
                </c:pt>
                <c:pt idx="7">
                  <c:v>904000</c:v>
                </c:pt>
                <c:pt idx="8">
                  <c:v>827000</c:v>
                </c:pt>
                <c:pt idx="9">
                  <c:v>669000</c:v>
                </c:pt>
                <c:pt idx="10">
                  <c:v>648000</c:v>
                </c:pt>
                <c:pt idx="11">
                  <c:v>677000</c:v>
                </c:pt>
                <c:pt idx="12">
                  <c:v>648000</c:v>
                </c:pt>
                <c:pt idx="13">
                  <c:v>590000</c:v>
                </c:pt>
                <c:pt idx="14">
                  <c:v>633000</c:v>
                </c:pt>
                <c:pt idx="15">
                  <c:v>607000</c:v>
                </c:pt>
                <c:pt idx="16">
                  <c:v>748000</c:v>
                </c:pt>
                <c:pt idx="17">
                  <c:v>835000</c:v>
                </c:pt>
                <c:pt idx="18">
                  <c:v>812000</c:v>
                </c:pt>
                <c:pt idx="19">
                  <c:v>966000</c:v>
                </c:pt>
                <c:pt idx="20">
                  <c:v>785000</c:v>
                </c:pt>
                <c:pt idx="21">
                  <c:v>765000</c:v>
                </c:pt>
                <c:pt idx="22">
                  <c:v>719000</c:v>
                </c:pt>
                <c:pt idx="23">
                  <c:v>764000</c:v>
                </c:pt>
                <c:pt idx="24">
                  <c:v>715000</c:v>
                </c:pt>
                <c:pt idx="25">
                  <c:v>546000</c:v>
                </c:pt>
                <c:pt idx="26">
                  <c:v>646000</c:v>
                </c:pt>
                <c:pt idx="27">
                  <c:v>638000</c:v>
                </c:pt>
                <c:pt idx="28">
                  <c:v>683000</c:v>
                </c:pt>
                <c:pt idx="29">
                  <c:v>817000</c:v>
                </c:pt>
                <c:pt idx="30">
                  <c:v>896000</c:v>
                </c:pt>
                <c:pt idx="31">
                  <c:v>845000</c:v>
                </c:pt>
                <c:pt idx="32">
                  <c:v>647000</c:v>
                </c:pt>
                <c:pt idx="33">
                  <c:v>740000</c:v>
                </c:pt>
                <c:pt idx="34">
                  <c:v>693000</c:v>
                </c:pt>
                <c:pt idx="35">
                  <c:v>694000</c:v>
                </c:pt>
                <c:pt idx="36">
                  <c:v>708000</c:v>
                </c:pt>
                <c:pt idx="37">
                  <c:v>655000</c:v>
                </c:pt>
                <c:pt idx="38">
                  <c:v>715000</c:v>
                </c:pt>
                <c:pt idx="39">
                  <c:v>769000</c:v>
                </c:pt>
                <c:pt idx="40">
                  <c:v>792000</c:v>
                </c:pt>
                <c:pt idx="41">
                  <c:v>844000</c:v>
                </c:pt>
                <c:pt idx="42">
                  <c:v>874000</c:v>
                </c:pt>
                <c:pt idx="43">
                  <c:v>952000</c:v>
                </c:pt>
                <c:pt idx="44">
                  <c:v>880000</c:v>
                </c:pt>
                <c:pt idx="45">
                  <c:v>714000</c:v>
                </c:pt>
                <c:pt idx="46">
                  <c:v>627000</c:v>
                </c:pt>
                <c:pt idx="47">
                  <c:v>704000</c:v>
                </c:pt>
                <c:pt idx="48">
                  <c:v>701000</c:v>
                </c:pt>
                <c:pt idx="49">
                  <c:v>630000</c:v>
                </c:pt>
                <c:pt idx="50">
                  <c:v>597000</c:v>
                </c:pt>
                <c:pt idx="51">
                  <c:v>630000</c:v>
                </c:pt>
                <c:pt idx="52">
                  <c:v>716000</c:v>
                </c:pt>
                <c:pt idx="53">
                  <c:v>901000</c:v>
                </c:pt>
                <c:pt idx="54">
                  <c:v>835000</c:v>
                </c:pt>
                <c:pt idx="55">
                  <c:v>757000</c:v>
                </c:pt>
                <c:pt idx="56">
                  <c:v>680000</c:v>
                </c:pt>
                <c:pt idx="57">
                  <c:v>608000</c:v>
                </c:pt>
                <c:pt idx="58">
                  <c:v>659000</c:v>
                </c:pt>
                <c:pt idx="59">
                  <c:v>686000</c:v>
                </c:pt>
                <c:pt idx="60">
                  <c:v>624000</c:v>
                </c:pt>
                <c:pt idx="61">
                  <c:v>506000</c:v>
                </c:pt>
                <c:pt idx="62">
                  <c:v>587000</c:v>
                </c:pt>
                <c:pt idx="63">
                  <c:v>553000</c:v>
                </c:pt>
                <c:pt idx="64">
                  <c:v>787000</c:v>
                </c:pt>
                <c:pt idx="65">
                  <c:v>836000</c:v>
                </c:pt>
                <c:pt idx="66">
                  <c:v>829000</c:v>
                </c:pt>
                <c:pt idx="67">
                  <c:v>925000</c:v>
                </c:pt>
                <c:pt idx="68">
                  <c:v>843000</c:v>
                </c:pt>
                <c:pt idx="69">
                  <c:v>837000</c:v>
                </c:pt>
                <c:pt idx="70">
                  <c:v>683000</c:v>
                </c:pt>
                <c:pt idx="71">
                  <c:v>661000</c:v>
                </c:pt>
                <c:pt idx="72">
                  <c:v>568000</c:v>
                </c:pt>
                <c:pt idx="73">
                  <c:v>506000</c:v>
                </c:pt>
                <c:pt idx="74">
                  <c:v>559000</c:v>
                </c:pt>
                <c:pt idx="75">
                  <c:v>540000</c:v>
                </c:pt>
                <c:pt idx="76">
                  <c:v>897000</c:v>
                </c:pt>
                <c:pt idx="77">
                  <c:v>1114000</c:v>
                </c:pt>
                <c:pt idx="78">
                  <c:v>1006000</c:v>
                </c:pt>
                <c:pt idx="79">
                  <c:v>961000</c:v>
                </c:pt>
                <c:pt idx="80">
                  <c:v>1013000</c:v>
                </c:pt>
                <c:pt idx="81">
                  <c:v>724000</c:v>
                </c:pt>
                <c:pt idx="82">
                  <c:v>572000</c:v>
                </c:pt>
                <c:pt idx="83">
                  <c:v>609000</c:v>
                </c:pt>
                <c:pt idx="84">
                  <c:v>645000</c:v>
                </c:pt>
                <c:pt idx="85">
                  <c:v>584000</c:v>
                </c:pt>
                <c:pt idx="86">
                  <c:v>741000</c:v>
                </c:pt>
                <c:pt idx="87">
                  <c:v>648000</c:v>
                </c:pt>
                <c:pt idx="88">
                  <c:v>814000</c:v>
                </c:pt>
                <c:pt idx="89">
                  <c:v>974000</c:v>
                </c:pt>
                <c:pt idx="90">
                  <c:v>1116000</c:v>
                </c:pt>
                <c:pt idx="91">
                  <c:v>1156000</c:v>
                </c:pt>
                <c:pt idx="92">
                  <c:v>789000</c:v>
                </c:pt>
                <c:pt idx="93">
                  <c:v>776000</c:v>
                </c:pt>
                <c:pt idx="94">
                  <c:v>702000</c:v>
                </c:pt>
                <c:pt idx="95">
                  <c:v>682000</c:v>
                </c:pt>
                <c:pt idx="96">
                  <c:v>846000</c:v>
                </c:pt>
                <c:pt idx="97">
                  <c:v>800000</c:v>
                </c:pt>
                <c:pt idx="98">
                  <c:v>782000</c:v>
                </c:pt>
                <c:pt idx="99">
                  <c:v>754000</c:v>
                </c:pt>
                <c:pt idx="100">
                  <c:v>870000</c:v>
                </c:pt>
                <c:pt idx="101">
                  <c:v>787000</c:v>
                </c:pt>
                <c:pt idx="102">
                  <c:v>861000</c:v>
                </c:pt>
                <c:pt idx="103">
                  <c:v>1009000</c:v>
                </c:pt>
                <c:pt idx="104">
                  <c:v>776000</c:v>
                </c:pt>
                <c:pt idx="105">
                  <c:v>887000</c:v>
                </c:pt>
                <c:pt idx="106">
                  <c:v>865000</c:v>
                </c:pt>
                <c:pt idx="107">
                  <c:v>873000</c:v>
                </c:pt>
                <c:pt idx="108">
                  <c:v>967000</c:v>
                </c:pt>
                <c:pt idx="109">
                  <c:v>925000</c:v>
                </c:pt>
                <c:pt idx="110">
                  <c:v>1017000</c:v>
                </c:pt>
                <c:pt idx="111">
                  <c:v>796000</c:v>
                </c:pt>
                <c:pt idx="112">
                  <c:v>1008000</c:v>
                </c:pt>
                <c:pt idx="113">
                  <c:v>1105000</c:v>
                </c:pt>
                <c:pt idx="114">
                  <c:v>1021000</c:v>
                </c:pt>
                <c:pt idx="115">
                  <c:v>1240000</c:v>
                </c:pt>
                <c:pt idx="116">
                  <c:v>932000</c:v>
                </c:pt>
                <c:pt idx="117">
                  <c:v>1146000</c:v>
                </c:pt>
                <c:pt idx="118">
                  <c:v>1032000</c:v>
                </c:pt>
                <c:pt idx="119">
                  <c:v>881805</c:v>
                </c:pt>
                <c:pt idx="120">
                  <c:v>823023</c:v>
                </c:pt>
                <c:pt idx="121">
                  <c:v>643634</c:v>
                </c:pt>
                <c:pt idx="122">
                  <c:v>773291</c:v>
                </c:pt>
                <c:pt idx="123">
                  <c:v>790229</c:v>
                </c:pt>
                <c:pt idx="124">
                  <c:v>918134</c:v>
                </c:pt>
                <c:pt idx="125">
                  <c:v>922071</c:v>
                </c:pt>
                <c:pt idx="126">
                  <c:v>990439</c:v>
                </c:pt>
                <c:pt idx="127">
                  <c:v>1034858</c:v>
                </c:pt>
                <c:pt idx="128">
                  <c:v>904507</c:v>
                </c:pt>
                <c:pt idx="129">
                  <c:v>920454</c:v>
                </c:pt>
                <c:pt idx="130">
                  <c:v>830466</c:v>
                </c:pt>
                <c:pt idx="131">
                  <c:v>810965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AE9-4461-93FE-E095069B9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92864"/>
        <c:axId val="115093440"/>
      </c:scatterChart>
      <c:valAx>
        <c:axId val="11509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093440"/>
        <c:crosses val="autoZero"/>
        <c:crossBetween val="midCat"/>
      </c:valAx>
      <c:valAx>
        <c:axId val="11509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092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197502</xdr:colOff>
      <xdr:row>32</xdr:row>
      <xdr:rowOff>141474</xdr:rowOff>
    </xdr:from>
    <xdr:to>
      <xdr:col>22</xdr:col>
      <xdr:colOff>193020</xdr:colOff>
      <xdr:row>47</xdr:row>
      <xdr:rowOff>27174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9D06CA28-A675-42FE-8A7E-0E26E55467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240926</xdr:colOff>
      <xdr:row>62</xdr:row>
      <xdr:rowOff>139233</xdr:rowOff>
    </xdr:from>
    <xdr:to>
      <xdr:col>22</xdr:col>
      <xdr:colOff>240926</xdr:colOff>
      <xdr:row>77</xdr:row>
      <xdr:rowOff>24932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xmlns="" id="{C7088017-FC2C-4F80-8A29-0767370A59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128868</xdr:colOff>
      <xdr:row>16</xdr:row>
      <xdr:rowOff>180414</xdr:rowOff>
    </xdr:from>
    <xdr:to>
      <xdr:col>22</xdr:col>
      <xdr:colOff>128868</xdr:colOff>
      <xdr:row>31</xdr:row>
      <xdr:rowOff>66114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xmlns="" id="{8E7860D6-395C-4B87-BE58-35A7526C9B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224119</xdr:colOff>
      <xdr:row>48</xdr:row>
      <xdr:rowOff>8965</xdr:rowOff>
    </xdr:from>
    <xdr:to>
      <xdr:col>22</xdr:col>
      <xdr:colOff>216498</xdr:colOff>
      <xdr:row>62</xdr:row>
      <xdr:rowOff>17930</xdr:rowOff>
    </xdr:to>
    <xdr:graphicFrame macro="">
      <xdr:nvGraphicFramePr>
        <xdr:cNvPr id="9" name="Gráfico 1">
          <a:extLst>
            <a:ext uri="{FF2B5EF4-FFF2-40B4-BE49-F238E27FC236}">
              <a16:creationId xmlns:a16="http://schemas.microsoft.com/office/drawing/2014/main" xmlns="" id="{ADA5F5A0-4B9B-4065-B10E-43DF83130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tabSelected="1" topLeftCell="G1" zoomScale="85" zoomScaleNormal="85" workbookViewId="0">
      <selection activeCell="Y15" sqref="Y15"/>
    </sheetView>
  </sheetViews>
  <sheetFormatPr baseColWidth="10" defaultRowHeight="14.4" x14ac:dyDescent="0.3"/>
  <cols>
    <col min="3" max="9" width="11.44140625" style="3"/>
    <col min="10" max="10" width="4.109375" style="3" customWidth="1"/>
    <col min="11" max="11" width="11.44140625" style="3"/>
    <col min="12" max="12" width="11.88671875" style="3" customWidth="1"/>
    <col min="13" max="15" width="11.44140625" style="3"/>
    <col min="16" max="16" width="4.33203125" style="3" customWidth="1"/>
    <col min="17" max="23" width="11.44140625" style="3"/>
    <col min="24" max="24" width="16.21875" style="3" bestFit="1" customWidth="1"/>
    <col min="25" max="33" width="11.44140625" style="3"/>
  </cols>
  <sheetData>
    <row r="1" spans="1:33" x14ac:dyDescent="0.3">
      <c r="D1" s="3" t="s">
        <v>18</v>
      </c>
      <c r="F1" s="7">
        <v>0.84699999999999998</v>
      </c>
    </row>
    <row r="2" spans="1:33" x14ac:dyDescent="0.3">
      <c r="S2" s="60" t="s">
        <v>24</v>
      </c>
      <c r="T2" s="61"/>
      <c r="U2" s="60" t="s">
        <v>25</v>
      </c>
      <c r="V2" s="61"/>
    </row>
    <row r="3" spans="1:33" ht="53.25" customHeight="1" x14ac:dyDescent="0.3">
      <c r="A3" s="2" t="s">
        <v>16</v>
      </c>
      <c r="B3" s="2" t="s">
        <v>15</v>
      </c>
      <c r="C3" s="2" t="s">
        <v>0</v>
      </c>
      <c r="D3" s="2" t="s">
        <v>2</v>
      </c>
      <c r="E3" s="2" t="s">
        <v>17</v>
      </c>
      <c r="F3" s="2" t="s">
        <v>19</v>
      </c>
      <c r="G3" s="2" t="s">
        <v>20</v>
      </c>
      <c r="H3" s="2" t="s">
        <v>21</v>
      </c>
      <c r="I3" s="2" t="s">
        <v>22</v>
      </c>
      <c r="J3" s="6"/>
      <c r="K3" s="28"/>
      <c r="L3" s="29" t="s">
        <v>2</v>
      </c>
      <c r="M3" s="29" t="s">
        <v>19</v>
      </c>
      <c r="N3" s="29" t="s">
        <v>21</v>
      </c>
      <c r="O3" s="29" t="s">
        <v>22</v>
      </c>
      <c r="P3" s="6"/>
      <c r="Q3" s="6"/>
      <c r="R3" s="6"/>
      <c r="S3" s="2" t="s">
        <v>0</v>
      </c>
      <c r="T3" s="2" t="s">
        <v>2</v>
      </c>
      <c r="U3" s="2" t="s">
        <v>26</v>
      </c>
      <c r="V3" s="2" t="s">
        <v>1</v>
      </c>
      <c r="W3" s="6"/>
    </row>
    <row r="4" spans="1:33" x14ac:dyDescent="0.3">
      <c r="A4">
        <v>1</v>
      </c>
      <c r="B4" s="1">
        <v>39448</v>
      </c>
      <c r="C4" s="3">
        <v>35.1</v>
      </c>
      <c r="D4" s="3">
        <v>604000</v>
      </c>
      <c r="E4" s="3">
        <v>606103</v>
      </c>
      <c r="F4" s="3">
        <f t="shared" ref="F4:F35" si="0">E4*FR</f>
        <v>513369.24099999998</v>
      </c>
      <c r="G4" s="3">
        <f>+F5</f>
        <v>537534.99800000002</v>
      </c>
      <c r="H4" s="3">
        <f>+D4-G4</f>
        <v>66465.001999999979</v>
      </c>
      <c r="I4" s="4">
        <f>+H4/D4</f>
        <v>0.11004139403973506</v>
      </c>
      <c r="K4" s="44" t="s">
        <v>23</v>
      </c>
      <c r="L4" s="45">
        <f>SUMIFS($D$4:$D$135,$A$4:$A$135,"&gt;=1",$A$4:$A$135,"&lt;=3")</f>
        <v>22489948</v>
      </c>
      <c r="M4" s="45">
        <f>SUMIFS($F$4:$F$135,$A$4:$A$135,"&gt;=1",$A$4:$A$135,"&lt;=3")</f>
        <v>19056767.11631</v>
      </c>
      <c r="N4" s="45">
        <f>+L4-M4</f>
        <v>3433180.8836899996</v>
      </c>
      <c r="O4" s="46">
        <f>+N4/L4</f>
        <v>0.15265401608265167</v>
      </c>
      <c r="Q4" s="54" t="s">
        <v>3</v>
      </c>
      <c r="R4" s="55">
        <v>1</v>
      </c>
      <c r="S4" s="53">
        <f t="shared" ref="S4:S15" si="1">AVERAGEIF($A$4:$A$135,$R$4:$R$15,$C$4:$C$135)</f>
        <v>49.036363636363632</v>
      </c>
      <c r="T4" s="53">
        <f t="shared" ref="T4:T15" si="2">AVERAGEIF($A$4:$A$135,$R$4:$R$15,$D$4:$D$135)</f>
        <v>713547.54545454541</v>
      </c>
      <c r="U4" s="56">
        <f t="shared" ref="U4:U15" si="3">S4/AVERAGE($S$4:$S$15)</f>
        <v>0.30228365945920699</v>
      </c>
      <c r="V4" s="56">
        <f>T4/AVERAGE($T$4:$T$15)</f>
        <v>0.90942645742336736</v>
      </c>
      <c r="W4" s="6"/>
      <c r="X4" s="3" t="s">
        <v>34</v>
      </c>
      <c r="Y4" s="3">
        <f>AVERAGE(S7:S15)</f>
        <v>196.25050505050504</v>
      </c>
      <c r="AA4"/>
      <c r="AB4"/>
      <c r="AC4"/>
      <c r="AD4"/>
      <c r="AE4"/>
      <c r="AF4"/>
      <c r="AG4"/>
    </row>
    <row r="5" spans="1:33" x14ac:dyDescent="0.3">
      <c r="A5">
        <f t="shared" ref="A5:A36" si="4">MONTH(B5)</f>
        <v>2</v>
      </c>
      <c r="B5" s="1">
        <v>39479</v>
      </c>
      <c r="C5" s="3">
        <v>38.1</v>
      </c>
      <c r="D5" s="3">
        <v>600000</v>
      </c>
      <c r="E5" s="3">
        <v>634634</v>
      </c>
      <c r="F5" s="3">
        <f t="shared" si="0"/>
        <v>537534.99800000002</v>
      </c>
      <c r="G5" s="3">
        <f t="shared" ref="G5:G68" si="5">+F6</f>
        <v>524796.96499999997</v>
      </c>
      <c r="H5" s="3">
        <f t="shared" ref="H5:H68" si="6">+D5-G5</f>
        <v>75203.035000000033</v>
      </c>
      <c r="I5" s="4">
        <f t="shared" ref="I5:I68" si="7">+H5/D5</f>
        <v>0.12533839166666672</v>
      </c>
      <c r="J5" s="5"/>
      <c r="Q5" s="54" t="s">
        <v>4</v>
      </c>
      <c r="R5" s="55">
        <v>2</v>
      </c>
      <c r="S5" s="53">
        <f t="shared" si="1"/>
        <v>54.74545454545455</v>
      </c>
      <c r="T5" s="53">
        <f t="shared" si="2"/>
        <v>635057.63636363635</v>
      </c>
      <c r="U5" s="56">
        <f t="shared" si="3"/>
        <v>0.33747723345631159</v>
      </c>
      <c r="V5" s="56">
        <f t="shared" ref="V5:V15" si="8">T5/AVERAGE($T$4:$T$15)</f>
        <v>0.80938995610998055</v>
      </c>
      <c r="W5" s="6"/>
      <c r="X5" s="3" t="s">
        <v>35</v>
      </c>
      <c r="Y5" s="3">
        <f>AVERAGE(S4:S6)</f>
        <v>60.127272727272725</v>
      </c>
      <c r="AB5"/>
      <c r="AC5"/>
      <c r="AD5"/>
      <c r="AE5"/>
      <c r="AF5"/>
      <c r="AG5"/>
    </row>
    <row r="6" spans="1:33" x14ac:dyDescent="0.3">
      <c r="A6">
        <f t="shared" si="4"/>
        <v>3</v>
      </c>
      <c r="B6" s="1">
        <v>39508</v>
      </c>
      <c r="C6" s="3">
        <v>41.300000000000004</v>
      </c>
      <c r="D6" s="3">
        <v>605000</v>
      </c>
      <c r="E6" s="3">
        <v>619595</v>
      </c>
      <c r="F6" s="3">
        <f t="shared" si="0"/>
        <v>524796.96499999997</v>
      </c>
      <c r="G6" s="3">
        <f t="shared" si="5"/>
        <v>481278.10499999998</v>
      </c>
      <c r="H6" s="3">
        <f t="shared" si="6"/>
        <v>123721.89500000002</v>
      </c>
      <c r="I6" s="4">
        <f t="shared" si="7"/>
        <v>0.20449900000000004</v>
      </c>
      <c r="J6" s="5"/>
      <c r="K6" s="5"/>
      <c r="L6" s="5"/>
      <c r="M6" s="5"/>
      <c r="N6" s="5"/>
      <c r="O6" s="5"/>
      <c r="Q6" s="54" t="s">
        <v>5</v>
      </c>
      <c r="R6" s="55">
        <v>3</v>
      </c>
      <c r="S6" s="53">
        <f t="shared" si="1"/>
        <v>76.600000000000009</v>
      </c>
      <c r="T6" s="53">
        <f t="shared" si="2"/>
        <v>695935.54545454541</v>
      </c>
      <c r="U6" s="56">
        <f t="shared" si="3"/>
        <v>0.47219913136879471</v>
      </c>
      <c r="V6" s="56">
        <f t="shared" si="8"/>
        <v>0.88697971386693442</v>
      </c>
      <c r="W6" s="6"/>
      <c r="AB6"/>
      <c r="AC6"/>
      <c r="AD6"/>
      <c r="AE6"/>
      <c r="AF6"/>
      <c r="AG6"/>
    </row>
    <row r="7" spans="1:33" x14ac:dyDescent="0.3">
      <c r="A7">
        <f t="shared" si="4"/>
        <v>4</v>
      </c>
      <c r="B7" s="1">
        <v>39539</v>
      </c>
      <c r="C7" s="3">
        <v>88.6</v>
      </c>
      <c r="D7" s="3">
        <v>576000</v>
      </c>
      <c r="E7" s="3">
        <v>568215</v>
      </c>
      <c r="F7" s="3">
        <f t="shared" si="0"/>
        <v>481278.10499999998</v>
      </c>
      <c r="G7" s="3">
        <f t="shared" si="5"/>
        <v>459299.30199999997</v>
      </c>
      <c r="H7" s="3">
        <f t="shared" si="6"/>
        <v>116700.69800000003</v>
      </c>
      <c r="I7" s="4">
        <f t="shared" si="7"/>
        <v>0.20260537847222229</v>
      </c>
      <c r="K7" s="5"/>
      <c r="L7" s="5"/>
      <c r="M7" s="5"/>
      <c r="N7" s="5"/>
      <c r="O7" s="5"/>
      <c r="Q7" s="49" t="s">
        <v>6</v>
      </c>
      <c r="R7" s="50">
        <v>4</v>
      </c>
      <c r="S7" s="51">
        <f t="shared" si="1"/>
        <v>122.83636363636361</v>
      </c>
      <c r="T7" s="51">
        <f t="shared" si="2"/>
        <v>663748.09090909094</v>
      </c>
      <c r="U7" s="52">
        <f t="shared" si="3"/>
        <v>0.75722224816700123</v>
      </c>
      <c r="V7" s="52">
        <f t="shared" si="8"/>
        <v>0.84595634696276922</v>
      </c>
      <c r="W7" s="6"/>
      <c r="AB7"/>
      <c r="AC7"/>
      <c r="AD7"/>
      <c r="AE7"/>
      <c r="AF7"/>
      <c r="AG7"/>
    </row>
    <row r="8" spans="1:33" x14ac:dyDescent="0.3">
      <c r="A8">
        <f t="shared" si="4"/>
        <v>5</v>
      </c>
      <c r="B8" s="1">
        <v>39569</v>
      </c>
      <c r="C8" s="3">
        <v>518.4</v>
      </c>
      <c r="D8" s="3">
        <v>786000</v>
      </c>
      <c r="E8" s="3">
        <v>542266</v>
      </c>
      <c r="F8" s="3">
        <f t="shared" si="0"/>
        <v>459299.30199999997</v>
      </c>
      <c r="G8" s="3">
        <f t="shared" si="5"/>
        <v>441505.52600000001</v>
      </c>
      <c r="H8" s="3">
        <f t="shared" si="6"/>
        <v>344494.47399999999</v>
      </c>
      <c r="I8" s="4">
        <f t="shared" si="7"/>
        <v>0.43828813486005086</v>
      </c>
      <c r="K8" s="5"/>
      <c r="L8" s="5"/>
      <c r="M8" s="5"/>
      <c r="N8" s="5"/>
      <c r="O8" s="5"/>
      <c r="Q8" s="14" t="s">
        <v>7</v>
      </c>
      <c r="R8" s="15">
        <v>5</v>
      </c>
      <c r="S8" s="9">
        <f t="shared" si="1"/>
        <v>269.64545454545453</v>
      </c>
      <c r="T8" s="11">
        <f t="shared" si="2"/>
        <v>819921.27272727271</v>
      </c>
      <c r="U8" s="47">
        <f t="shared" si="3"/>
        <v>1.6622238826880866</v>
      </c>
      <c r="V8" s="47">
        <f t="shared" si="8"/>
        <v>1.0450012801143078</v>
      </c>
      <c r="W8" s="6"/>
      <c r="AC8"/>
      <c r="AD8"/>
      <c r="AE8"/>
      <c r="AF8"/>
      <c r="AG8"/>
    </row>
    <row r="9" spans="1:33" x14ac:dyDescent="0.3">
      <c r="A9">
        <f t="shared" si="4"/>
        <v>6</v>
      </c>
      <c r="B9" s="1">
        <v>39600</v>
      </c>
      <c r="C9" s="3">
        <v>185.39999999999998</v>
      </c>
      <c r="D9" s="3">
        <v>756000</v>
      </c>
      <c r="E9" s="3">
        <v>521258</v>
      </c>
      <c r="F9" s="3">
        <f t="shared" si="0"/>
        <v>441505.52600000001</v>
      </c>
      <c r="G9" s="3">
        <f t="shared" si="5"/>
        <v>441978.152</v>
      </c>
      <c r="H9" s="3">
        <f t="shared" si="6"/>
        <v>314021.848</v>
      </c>
      <c r="I9" s="4">
        <f t="shared" si="7"/>
        <v>0.41537281481481481</v>
      </c>
      <c r="K9" s="5"/>
      <c r="L9" s="5"/>
      <c r="M9" s="5"/>
      <c r="N9" s="5"/>
      <c r="O9" s="5"/>
      <c r="Q9" s="16" t="s">
        <v>8</v>
      </c>
      <c r="R9" s="13">
        <v>6</v>
      </c>
      <c r="S9" s="10">
        <f t="shared" si="1"/>
        <v>281.19090909090909</v>
      </c>
      <c r="T9" s="12">
        <f t="shared" si="2"/>
        <v>899188.27272727271</v>
      </c>
      <c r="U9" s="48">
        <f t="shared" si="3"/>
        <v>1.7333956008032503</v>
      </c>
      <c r="V9" s="48">
        <f t="shared" si="8"/>
        <v>1.146028194802462</v>
      </c>
      <c r="W9" s="6"/>
      <c r="AC9"/>
      <c r="AD9"/>
      <c r="AE9"/>
      <c r="AF9"/>
      <c r="AG9"/>
    </row>
    <row r="10" spans="1:33" x14ac:dyDescent="0.3">
      <c r="A10">
        <f t="shared" si="4"/>
        <v>7</v>
      </c>
      <c r="B10" s="1">
        <v>39630</v>
      </c>
      <c r="C10" s="3">
        <v>505.1</v>
      </c>
      <c r="D10" s="3">
        <v>941000</v>
      </c>
      <c r="E10" s="3">
        <v>521816</v>
      </c>
      <c r="F10" s="3">
        <f t="shared" si="0"/>
        <v>441978.152</v>
      </c>
      <c r="G10" s="3">
        <f t="shared" si="5"/>
        <v>445217.92699999997</v>
      </c>
      <c r="H10" s="3">
        <f t="shared" si="6"/>
        <v>495782.07300000003</v>
      </c>
      <c r="I10" s="4">
        <f t="shared" si="7"/>
        <v>0.52686724017003195</v>
      </c>
      <c r="K10" s="5"/>
      <c r="L10" s="5"/>
      <c r="M10" s="5"/>
      <c r="N10" s="5"/>
      <c r="O10" s="5"/>
      <c r="Q10" s="16" t="s">
        <v>9</v>
      </c>
      <c r="R10" s="13">
        <v>7</v>
      </c>
      <c r="S10" s="10">
        <f t="shared" si="1"/>
        <v>275.93636363636364</v>
      </c>
      <c r="T10" s="12">
        <f t="shared" si="2"/>
        <v>925585.36363636365</v>
      </c>
      <c r="U10" s="48">
        <f t="shared" si="3"/>
        <v>1.7010040629524121</v>
      </c>
      <c r="V10" s="48">
        <f t="shared" si="8"/>
        <v>1.1796716612044726</v>
      </c>
      <c r="W10" s="6"/>
      <c r="AB10"/>
      <c r="AC10"/>
      <c r="AD10"/>
      <c r="AE10"/>
      <c r="AF10"/>
      <c r="AG10"/>
    </row>
    <row r="11" spans="1:33" x14ac:dyDescent="0.3">
      <c r="A11">
        <f t="shared" si="4"/>
        <v>8</v>
      </c>
      <c r="B11" s="1">
        <v>39661</v>
      </c>
      <c r="C11" s="3">
        <v>501.79999999999995</v>
      </c>
      <c r="D11" s="3">
        <v>904000</v>
      </c>
      <c r="E11" s="3">
        <v>525641</v>
      </c>
      <c r="F11" s="3">
        <f t="shared" si="0"/>
        <v>445217.92699999997</v>
      </c>
      <c r="G11" s="3">
        <f t="shared" si="5"/>
        <v>436466.723</v>
      </c>
      <c r="H11" s="3">
        <f t="shared" si="6"/>
        <v>467533.277</v>
      </c>
      <c r="I11" s="4">
        <f t="shared" si="7"/>
        <v>0.517182828539823</v>
      </c>
      <c r="K11" s="5"/>
      <c r="L11" s="5"/>
      <c r="M11" s="5"/>
      <c r="N11" s="5"/>
      <c r="O11" s="5"/>
      <c r="Q11" s="16" t="s">
        <v>10</v>
      </c>
      <c r="R11" s="13">
        <v>8</v>
      </c>
      <c r="S11" s="10">
        <f t="shared" si="1"/>
        <v>366.77272727272725</v>
      </c>
      <c r="T11" s="12">
        <f t="shared" si="2"/>
        <v>977259.81818181823</v>
      </c>
      <c r="U11" s="48">
        <f t="shared" si="3"/>
        <v>2.2609629664222668</v>
      </c>
      <c r="V11" s="48">
        <f t="shared" si="8"/>
        <v>1.2455314857332238</v>
      </c>
      <c r="W11" s="6"/>
      <c r="AB11"/>
      <c r="AC11"/>
      <c r="AD11"/>
      <c r="AE11"/>
      <c r="AF11"/>
      <c r="AG11"/>
    </row>
    <row r="12" spans="1:33" x14ac:dyDescent="0.3">
      <c r="A12">
        <f t="shared" si="4"/>
        <v>9</v>
      </c>
      <c r="B12" s="1">
        <v>39692</v>
      </c>
      <c r="C12" s="3">
        <v>46.800000000000004</v>
      </c>
      <c r="D12" s="3">
        <v>827000</v>
      </c>
      <c r="E12" s="3">
        <v>515309</v>
      </c>
      <c r="F12" s="3">
        <f t="shared" si="0"/>
        <v>436466.723</v>
      </c>
      <c r="G12" s="3">
        <f t="shared" si="5"/>
        <v>463009.16200000001</v>
      </c>
      <c r="H12" s="3">
        <f t="shared" si="6"/>
        <v>363990.83799999999</v>
      </c>
      <c r="I12" s="4">
        <f t="shared" si="7"/>
        <v>0.44013402418379682</v>
      </c>
      <c r="Q12" s="16" t="s">
        <v>11</v>
      </c>
      <c r="R12" s="13">
        <v>9</v>
      </c>
      <c r="S12" s="10">
        <f t="shared" si="1"/>
        <v>162.45454545454547</v>
      </c>
      <c r="T12" s="12">
        <f t="shared" si="2"/>
        <v>825137</v>
      </c>
      <c r="U12" s="48">
        <f t="shared" si="3"/>
        <v>1.001447718675571</v>
      </c>
      <c r="V12" s="48">
        <f t="shared" si="8"/>
        <v>1.0516487984285938</v>
      </c>
      <c r="W12" s="6"/>
      <c r="AB12"/>
      <c r="AC12"/>
      <c r="AD12"/>
      <c r="AE12"/>
      <c r="AF12"/>
      <c r="AG12"/>
    </row>
    <row r="13" spans="1:33" x14ac:dyDescent="0.3">
      <c r="A13">
        <f t="shared" si="4"/>
        <v>10</v>
      </c>
      <c r="B13" s="1">
        <v>39722</v>
      </c>
      <c r="C13" s="3">
        <v>51.9</v>
      </c>
      <c r="D13" s="3">
        <v>669000</v>
      </c>
      <c r="E13" s="3">
        <v>546646</v>
      </c>
      <c r="F13" s="3">
        <f t="shared" si="0"/>
        <v>463009.16200000001</v>
      </c>
      <c r="G13" s="3">
        <f t="shared" si="5"/>
        <v>480012.68699999998</v>
      </c>
      <c r="H13" s="3">
        <f t="shared" si="6"/>
        <v>188987.31300000002</v>
      </c>
      <c r="I13" s="4">
        <f t="shared" si="7"/>
        <v>0.28249224663677136</v>
      </c>
      <c r="Q13" s="16" t="s">
        <v>12</v>
      </c>
      <c r="R13" s="13">
        <v>10</v>
      </c>
      <c r="S13" s="10">
        <f t="shared" si="1"/>
        <v>119.52727272727275</v>
      </c>
      <c r="T13" s="12">
        <f t="shared" si="2"/>
        <v>798768.54545454541</v>
      </c>
      <c r="U13" s="48">
        <f t="shared" si="3"/>
        <v>0.7368234250221829</v>
      </c>
      <c r="V13" s="48">
        <f t="shared" si="8"/>
        <v>1.0180418294778057</v>
      </c>
      <c r="W13" s="6"/>
      <c r="AB13"/>
      <c r="AC13"/>
      <c r="AD13"/>
      <c r="AE13"/>
      <c r="AF13"/>
      <c r="AG13"/>
    </row>
    <row r="14" spans="1:33" x14ac:dyDescent="0.3">
      <c r="A14">
        <f t="shared" si="4"/>
        <v>11</v>
      </c>
      <c r="B14" s="1">
        <v>39753</v>
      </c>
      <c r="C14" s="3">
        <v>79.099999999999994</v>
      </c>
      <c r="D14" s="3">
        <v>648000</v>
      </c>
      <c r="E14" s="3">
        <v>566721</v>
      </c>
      <c r="F14" s="3">
        <f t="shared" si="0"/>
        <v>480012.68699999998</v>
      </c>
      <c r="G14" s="3">
        <f t="shared" si="5"/>
        <v>492861.67699999997</v>
      </c>
      <c r="H14" s="3">
        <f t="shared" si="6"/>
        <v>155138.32300000003</v>
      </c>
      <c r="I14" s="4">
        <f t="shared" si="7"/>
        <v>0.23941099228395066</v>
      </c>
      <c r="Q14" s="16" t="s">
        <v>13</v>
      </c>
      <c r="R14" s="13">
        <v>11</v>
      </c>
      <c r="S14" s="10">
        <f t="shared" si="1"/>
        <v>83.954545454545439</v>
      </c>
      <c r="T14" s="12">
        <f t="shared" si="2"/>
        <v>730042.36363636365</v>
      </c>
      <c r="U14" s="48">
        <f t="shared" si="3"/>
        <v>0.51753607621538311</v>
      </c>
      <c r="V14" s="48">
        <f t="shared" si="8"/>
        <v>0.93044933692241694</v>
      </c>
      <c r="W14" s="6"/>
      <c r="AB14"/>
      <c r="AC14"/>
      <c r="AD14"/>
      <c r="AE14"/>
      <c r="AF14"/>
      <c r="AG14"/>
    </row>
    <row r="15" spans="1:33" x14ac:dyDescent="0.3">
      <c r="A15">
        <f t="shared" si="4"/>
        <v>12</v>
      </c>
      <c r="B15" s="1">
        <v>39783</v>
      </c>
      <c r="C15" s="3">
        <v>26.800000000000004</v>
      </c>
      <c r="D15" s="3">
        <v>677000</v>
      </c>
      <c r="E15" s="3">
        <v>581891</v>
      </c>
      <c r="F15" s="3">
        <f t="shared" si="0"/>
        <v>492861.67699999997</v>
      </c>
      <c r="G15" s="3">
        <f t="shared" si="5"/>
        <v>530804.73600000003</v>
      </c>
      <c r="H15" s="3">
        <f t="shared" si="6"/>
        <v>146195.26399999997</v>
      </c>
      <c r="I15" s="4">
        <f t="shared" si="7"/>
        <v>0.21594573707533229</v>
      </c>
      <c r="Q15" s="49" t="s">
        <v>14</v>
      </c>
      <c r="R15" s="50">
        <v>12</v>
      </c>
      <c r="S15" s="51">
        <f t="shared" si="1"/>
        <v>83.936363636363637</v>
      </c>
      <c r="T15" s="51">
        <f t="shared" si="2"/>
        <v>731160.90909090906</v>
      </c>
      <c r="U15" s="52">
        <f t="shared" si="3"/>
        <v>0.51742399476953249</v>
      </c>
      <c r="V15" s="52">
        <f t="shared" si="8"/>
        <v>0.93187493895366802</v>
      </c>
      <c r="W15" s="6"/>
      <c r="AB15"/>
      <c r="AC15"/>
      <c r="AD15"/>
      <c r="AE15"/>
      <c r="AF15"/>
      <c r="AG15"/>
    </row>
    <row r="16" spans="1:33" x14ac:dyDescent="0.3">
      <c r="A16">
        <f t="shared" si="4"/>
        <v>1</v>
      </c>
      <c r="B16" s="1">
        <v>39814</v>
      </c>
      <c r="C16" s="3">
        <v>20.8</v>
      </c>
      <c r="D16" s="3">
        <v>648000</v>
      </c>
      <c r="E16" s="3">
        <v>626688</v>
      </c>
      <c r="F16" s="3">
        <f t="shared" si="0"/>
        <v>530804.73600000003</v>
      </c>
      <c r="G16" s="3">
        <f t="shared" si="5"/>
        <v>536109.49699999997</v>
      </c>
      <c r="H16" s="3">
        <f t="shared" si="6"/>
        <v>111890.50300000003</v>
      </c>
      <c r="I16" s="4">
        <f t="shared" si="7"/>
        <v>0.1726705293209877</v>
      </c>
      <c r="W16" s="6"/>
      <c r="AB16"/>
      <c r="AC16"/>
      <c r="AD16"/>
      <c r="AE16"/>
      <c r="AF16"/>
      <c r="AG16"/>
    </row>
    <row r="17" spans="1:33" x14ac:dyDescent="0.3">
      <c r="A17">
        <f t="shared" si="4"/>
        <v>2</v>
      </c>
      <c r="B17" s="1">
        <v>39845</v>
      </c>
      <c r="C17" s="3">
        <v>31.200000000000006</v>
      </c>
      <c r="D17" s="3">
        <v>590000</v>
      </c>
      <c r="E17" s="3">
        <v>632951</v>
      </c>
      <c r="F17" s="3">
        <f t="shared" si="0"/>
        <v>536109.49699999997</v>
      </c>
      <c r="G17" s="3">
        <f t="shared" si="5"/>
        <v>501879.68599999999</v>
      </c>
      <c r="H17" s="3">
        <f t="shared" si="6"/>
        <v>88120.314000000013</v>
      </c>
      <c r="I17" s="4">
        <f t="shared" si="7"/>
        <v>0.14935646440677969</v>
      </c>
      <c r="W17" s="6"/>
      <c r="X17"/>
      <c r="Y17"/>
      <c r="Z17"/>
      <c r="AA17"/>
      <c r="AB17"/>
      <c r="AC17"/>
      <c r="AD17"/>
      <c r="AE17"/>
      <c r="AF17"/>
      <c r="AG17"/>
    </row>
    <row r="18" spans="1:33" x14ac:dyDescent="0.3">
      <c r="A18">
        <f t="shared" si="4"/>
        <v>3</v>
      </c>
      <c r="B18" s="1">
        <v>39873</v>
      </c>
      <c r="C18" s="3">
        <v>25.299999999999997</v>
      </c>
      <c r="D18" s="3">
        <v>633000</v>
      </c>
      <c r="E18" s="3">
        <v>592538</v>
      </c>
      <c r="F18" s="3">
        <f t="shared" si="0"/>
        <v>501879.68599999999</v>
      </c>
      <c r="G18" s="3">
        <f t="shared" si="5"/>
        <v>502345.53599999996</v>
      </c>
      <c r="H18" s="3">
        <f t="shared" si="6"/>
        <v>130654.46400000004</v>
      </c>
      <c r="I18" s="4">
        <f t="shared" si="7"/>
        <v>0.20640515639810433</v>
      </c>
      <c r="X18"/>
      <c r="Y18"/>
      <c r="Z18"/>
      <c r="AA18"/>
      <c r="AB18"/>
      <c r="AC18"/>
      <c r="AD18"/>
      <c r="AE18"/>
      <c r="AF18"/>
      <c r="AG18"/>
    </row>
    <row r="19" spans="1:33" x14ac:dyDescent="0.3">
      <c r="A19">
        <f t="shared" si="4"/>
        <v>4</v>
      </c>
      <c r="B19" s="1">
        <v>39904</v>
      </c>
      <c r="C19" s="3">
        <v>66.899999999999991</v>
      </c>
      <c r="D19" s="3">
        <v>607000</v>
      </c>
      <c r="E19" s="3">
        <v>593088</v>
      </c>
      <c r="F19" s="3">
        <f t="shared" si="0"/>
        <v>502345.53599999996</v>
      </c>
      <c r="G19" s="3">
        <f t="shared" si="5"/>
        <v>487165.60200000001</v>
      </c>
      <c r="H19" s="3">
        <f t="shared" si="6"/>
        <v>119834.39799999999</v>
      </c>
      <c r="I19" s="4">
        <f t="shared" si="7"/>
        <v>0.19742075453047775</v>
      </c>
      <c r="X19"/>
      <c r="Y19"/>
      <c r="Z19"/>
      <c r="AA19"/>
      <c r="AB19"/>
      <c r="AC19"/>
      <c r="AD19"/>
      <c r="AE19"/>
      <c r="AF19"/>
      <c r="AG19"/>
    </row>
    <row r="20" spans="1:33" x14ac:dyDescent="0.3">
      <c r="A20">
        <f t="shared" si="4"/>
        <v>5</v>
      </c>
      <c r="B20" s="1">
        <v>39934</v>
      </c>
      <c r="C20" s="3">
        <v>288.3</v>
      </c>
      <c r="D20" s="3">
        <v>748000</v>
      </c>
      <c r="E20" s="3">
        <v>575166</v>
      </c>
      <c r="F20" s="3">
        <f t="shared" si="0"/>
        <v>487165.60200000001</v>
      </c>
      <c r="G20" s="3">
        <f t="shared" si="5"/>
        <v>449092.95199999999</v>
      </c>
      <c r="H20" s="3">
        <f t="shared" si="6"/>
        <v>298907.04800000001</v>
      </c>
      <c r="I20" s="4">
        <f t="shared" si="7"/>
        <v>0.39960835294117647</v>
      </c>
      <c r="X20"/>
      <c r="Y20"/>
      <c r="Z20"/>
      <c r="AA20"/>
      <c r="AB20"/>
      <c r="AC20"/>
      <c r="AD20"/>
      <c r="AE20"/>
      <c r="AF20"/>
      <c r="AG20"/>
    </row>
    <row r="21" spans="1:33" x14ac:dyDescent="0.3">
      <c r="A21">
        <f t="shared" si="4"/>
        <v>6</v>
      </c>
      <c r="B21" s="1">
        <v>39965</v>
      </c>
      <c r="C21" s="3">
        <v>348.79999999999995</v>
      </c>
      <c r="D21" s="3">
        <v>835000</v>
      </c>
      <c r="E21" s="3">
        <v>530216</v>
      </c>
      <c r="F21" s="3">
        <f t="shared" si="0"/>
        <v>449092.95199999999</v>
      </c>
      <c r="G21" s="3">
        <f t="shared" si="5"/>
        <v>450329.57199999999</v>
      </c>
      <c r="H21" s="3">
        <f t="shared" si="6"/>
        <v>384670.42800000001</v>
      </c>
      <c r="I21" s="4">
        <f t="shared" si="7"/>
        <v>0.46068314730538923</v>
      </c>
      <c r="X21"/>
      <c r="Y21"/>
      <c r="Z21"/>
      <c r="AA21"/>
      <c r="AB21"/>
      <c r="AC21"/>
      <c r="AD21"/>
      <c r="AE21"/>
      <c r="AF21"/>
      <c r="AG21"/>
    </row>
    <row r="22" spans="1:33" x14ac:dyDescent="0.3">
      <c r="A22">
        <f t="shared" si="4"/>
        <v>7</v>
      </c>
      <c r="B22" s="1">
        <v>39995</v>
      </c>
      <c r="C22" s="3">
        <v>156.79999999999998</v>
      </c>
      <c r="D22" s="3">
        <v>812000</v>
      </c>
      <c r="E22" s="3">
        <v>531676</v>
      </c>
      <c r="F22" s="3">
        <f t="shared" si="0"/>
        <v>450329.57199999999</v>
      </c>
      <c r="G22" s="3">
        <f t="shared" si="5"/>
        <v>448601.69199999998</v>
      </c>
      <c r="H22" s="3">
        <f t="shared" si="6"/>
        <v>363398.30800000002</v>
      </c>
      <c r="I22" s="4">
        <f t="shared" si="7"/>
        <v>0.44753486206896553</v>
      </c>
      <c r="X22"/>
      <c r="Y22"/>
      <c r="Z22"/>
      <c r="AA22"/>
      <c r="AB22"/>
      <c r="AC22"/>
      <c r="AD22"/>
      <c r="AE22"/>
      <c r="AF22"/>
      <c r="AG22"/>
    </row>
    <row r="23" spans="1:33" x14ac:dyDescent="0.3">
      <c r="A23">
        <f t="shared" si="4"/>
        <v>8</v>
      </c>
      <c r="B23" s="1">
        <v>40026</v>
      </c>
      <c r="C23" s="3">
        <v>428.8</v>
      </c>
      <c r="D23" s="3">
        <v>966000</v>
      </c>
      <c r="E23" s="3">
        <v>529636</v>
      </c>
      <c r="F23" s="3">
        <f t="shared" si="0"/>
        <v>448601.69199999998</v>
      </c>
      <c r="G23" s="3">
        <f t="shared" si="5"/>
        <v>452644.42300000001</v>
      </c>
      <c r="H23" s="3">
        <f t="shared" si="6"/>
        <v>513355.57699999999</v>
      </c>
      <c r="I23" s="4">
        <f t="shared" si="7"/>
        <v>0.53142399275362318</v>
      </c>
      <c r="X23"/>
      <c r="Y23"/>
      <c r="Z23"/>
      <c r="AA23"/>
      <c r="AB23"/>
      <c r="AC23"/>
      <c r="AD23"/>
      <c r="AE23"/>
      <c r="AF23"/>
      <c r="AG23"/>
    </row>
    <row r="24" spans="1:33" x14ac:dyDescent="0.3">
      <c r="A24">
        <f t="shared" si="4"/>
        <v>9</v>
      </c>
      <c r="B24" s="1">
        <v>40057</v>
      </c>
      <c r="C24" s="3">
        <v>114.5</v>
      </c>
      <c r="D24" s="3">
        <v>785000</v>
      </c>
      <c r="E24" s="3">
        <v>534409</v>
      </c>
      <c r="F24" s="3">
        <f t="shared" si="0"/>
        <v>452644.42300000001</v>
      </c>
      <c r="G24" s="3">
        <f t="shared" si="5"/>
        <v>468313.076</v>
      </c>
      <c r="H24" s="3">
        <f t="shared" si="6"/>
        <v>316686.924</v>
      </c>
      <c r="I24" s="4">
        <f t="shared" si="7"/>
        <v>0.40342283312101912</v>
      </c>
      <c r="X24"/>
      <c r="Y24"/>
      <c r="Z24"/>
      <c r="AA24"/>
      <c r="AB24"/>
      <c r="AC24"/>
      <c r="AD24"/>
      <c r="AE24"/>
      <c r="AF24"/>
      <c r="AG24"/>
    </row>
    <row r="25" spans="1:33" x14ac:dyDescent="0.3">
      <c r="A25">
        <f t="shared" si="4"/>
        <v>10</v>
      </c>
      <c r="B25" s="1">
        <v>40087</v>
      </c>
      <c r="C25" s="3">
        <v>202.9</v>
      </c>
      <c r="D25" s="3">
        <v>765000</v>
      </c>
      <c r="E25" s="3">
        <v>552908</v>
      </c>
      <c r="F25" s="3">
        <f t="shared" si="0"/>
        <v>468313.076</v>
      </c>
      <c r="G25" s="3">
        <f t="shared" si="5"/>
        <v>472247.391</v>
      </c>
      <c r="H25" s="3">
        <f t="shared" si="6"/>
        <v>292752.609</v>
      </c>
      <c r="I25" s="4">
        <f t="shared" si="7"/>
        <v>0.38268314901960782</v>
      </c>
      <c r="X25"/>
      <c r="Y25"/>
      <c r="Z25"/>
      <c r="AA25"/>
      <c r="AB25"/>
      <c r="AC25"/>
      <c r="AD25"/>
      <c r="AE25"/>
      <c r="AF25"/>
      <c r="AG25"/>
    </row>
    <row r="26" spans="1:33" x14ac:dyDescent="0.3">
      <c r="A26">
        <f t="shared" si="4"/>
        <v>11</v>
      </c>
      <c r="B26" s="1">
        <v>40118</v>
      </c>
      <c r="C26" s="3">
        <v>113.1</v>
      </c>
      <c r="D26" s="3">
        <v>719000</v>
      </c>
      <c r="E26" s="3">
        <v>557553</v>
      </c>
      <c r="F26" s="3">
        <f t="shared" si="0"/>
        <v>472247.391</v>
      </c>
      <c r="G26" s="3">
        <f t="shared" si="5"/>
        <v>481971.79800000001</v>
      </c>
      <c r="H26" s="3">
        <f t="shared" si="6"/>
        <v>237028.20199999999</v>
      </c>
      <c r="I26" s="4">
        <f t="shared" si="7"/>
        <v>0.32966370236439496</v>
      </c>
      <c r="X26"/>
      <c r="Y26"/>
      <c r="Z26"/>
      <c r="AA26"/>
      <c r="AB26"/>
      <c r="AC26"/>
      <c r="AD26"/>
      <c r="AE26"/>
      <c r="AF26"/>
      <c r="AG26"/>
    </row>
    <row r="27" spans="1:33" x14ac:dyDescent="0.3">
      <c r="A27">
        <f t="shared" si="4"/>
        <v>12</v>
      </c>
      <c r="B27" s="1">
        <v>40148</v>
      </c>
      <c r="C27" s="3">
        <v>79.300000000000011</v>
      </c>
      <c r="D27" s="3">
        <v>764000</v>
      </c>
      <c r="E27" s="3">
        <v>569034</v>
      </c>
      <c r="F27" s="3">
        <f t="shared" si="0"/>
        <v>481971.79800000001</v>
      </c>
      <c r="G27" s="3">
        <f t="shared" si="5"/>
        <v>496575.772</v>
      </c>
      <c r="H27" s="3">
        <f t="shared" si="6"/>
        <v>267424.228</v>
      </c>
      <c r="I27" s="4">
        <f t="shared" si="7"/>
        <v>0.35003171204188482</v>
      </c>
      <c r="X27"/>
      <c r="Y27"/>
      <c r="Z27"/>
      <c r="AA27"/>
      <c r="AB27"/>
      <c r="AC27"/>
      <c r="AD27"/>
      <c r="AE27"/>
      <c r="AF27"/>
      <c r="AG27"/>
    </row>
    <row r="28" spans="1:33" x14ac:dyDescent="0.3">
      <c r="A28">
        <f t="shared" si="4"/>
        <v>1</v>
      </c>
      <c r="B28" s="1">
        <v>40179</v>
      </c>
      <c r="C28" s="3">
        <v>37.900000000000006</v>
      </c>
      <c r="D28" s="3">
        <v>715000</v>
      </c>
      <c r="E28" s="3">
        <v>586276</v>
      </c>
      <c r="F28" s="3">
        <f t="shared" si="0"/>
        <v>496575.772</v>
      </c>
      <c r="G28" s="3">
        <f t="shared" si="5"/>
        <v>498921.962</v>
      </c>
      <c r="H28" s="3">
        <f t="shared" si="6"/>
        <v>216078.038</v>
      </c>
      <c r="I28" s="4">
        <f t="shared" si="7"/>
        <v>0.30220704615384614</v>
      </c>
      <c r="X28"/>
      <c r="Y28"/>
      <c r="Z28"/>
      <c r="AA28"/>
      <c r="AB28"/>
      <c r="AC28"/>
      <c r="AD28"/>
      <c r="AE28"/>
      <c r="AF28"/>
      <c r="AG28"/>
    </row>
    <row r="29" spans="1:33" x14ac:dyDescent="0.3">
      <c r="A29">
        <f t="shared" si="4"/>
        <v>2</v>
      </c>
      <c r="B29" s="1">
        <v>40210</v>
      </c>
      <c r="C29" s="3">
        <v>128.5</v>
      </c>
      <c r="D29" s="3">
        <v>546000</v>
      </c>
      <c r="E29" s="3">
        <v>589046</v>
      </c>
      <c r="F29" s="3">
        <f t="shared" si="0"/>
        <v>498921.962</v>
      </c>
      <c r="G29" s="3">
        <f t="shared" si="5"/>
        <v>486613.35800000001</v>
      </c>
      <c r="H29" s="3">
        <f t="shared" si="6"/>
        <v>59386.641999999993</v>
      </c>
      <c r="I29" s="4">
        <f t="shared" si="7"/>
        <v>0.10876674358974357</v>
      </c>
      <c r="X29"/>
      <c r="Y29"/>
      <c r="Z29"/>
      <c r="AA29"/>
      <c r="AB29"/>
      <c r="AC29"/>
      <c r="AD29"/>
      <c r="AE29"/>
      <c r="AF29"/>
      <c r="AG29"/>
    </row>
    <row r="30" spans="1:33" x14ac:dyDescent="0.3">
      <c r="A30">
        <f t="shared" si="4"/>
        <v>3</v>
      </c>
      <c r="B30" s="1">
        <v>40238</v>
      </c>
      <c r="C30" s="3">
        <v>50.2</v>
      </c>
      <c r="D30" s="3">
        <v>646000</v>
      </c>
      <c r="E30" s="3">
        <v>574514</v>
      </c>
      <c r="F30" s="3">
        <f t="shared" si="0"/>
        <v>486613.35800000001</v>
      </c>
      <c r="G30" s="3">
        <f t="shared" si="5"/>
        <v>496888.315</v>
      </c>
      <c r="H30" s="3">
        <f t="shared" si="6"/>
        <v>149111.685</v>
      </c>
      <c r="I30" s="4">
        <f t="shared" si="7"/>
        <v>0.23082304179566562</v>
      </c>
      <c r="X30"/>
      <c r="Y30"/>
      <c r="Z30"/>
      <c r="AA30"/>
      <c r="AB30"/>
      <c r="AC30"/>
      <c r="AD30"/>
      <c r="AE30"/>
      <c r="AF30"/>
      <c r="AG30"/>
    </row>
    <row r="31" spans="1:33" x14ac:dyDescent="0.3">
      <c r="A31">
        <f t="shared" si="4"/>
        <v>4</v>
      </c>
      <c r="B31" s="1">
        <v>40269</v>
      </c>
      <c r="C31" s="3">
        <v>49.000000000000007</v>
      </c>
      <c r="D31" s="3">
        <v>638000</v>
      </c>
      <c r="E31" s="3">
        <v>586645</v>
      </c>
      <c r="F31" s="3">
        <f t="shared" si="0"/>
        <v>496888.315</v>
      </c>
      <c r="G31" s="3">
        <f t="shared" si="5"/>
        <v>481644.85599999997</v>
      </c>
      <c r="H31" s="3">
        <f t="shared" si="6"/>
        <v>156355.14400000003</v>
      </c>
      <c r="I31" s="4">
        <f t="shared" si="7"/>
        <v>0.24507075862068969</v>
      </c>
      <c r="X31"/>
      <c r="Y31"/>
      <c r="Z31"/>
      <c r="AA31"/>
      <c r="AB31"/>
      <c r="AC31"/>
      <c r="AD31"/>
      <c r="AE31"/>
      <c r="AF31"/>
      <c r="AG31"/>
    </row>
    <row r="32" spans="1:33" x14ac:dyDescent="0.3">
      <c r="A32">
        <f t="shared" si="4"/>
        <v>5</v>
      </c>
      <c r="B32" s="1">
        <v>40299</v>
      </c>
      <c r="C32" s="3">
        <v>93.2</v>
      </c>
      <c r="D32" s="3">
        <v>683000</v>
      </c>
      <c r="E32" s="3">
        <v>568648</v>
      </c>
      <c r="F32" s="3">
        <f t="shared" si="0"/>
        <v>481644.85599999997</v>
      </c>
      <c r="G32" s="3">
        <f t="shared" si="5"/>
        <v>460232.696</v>
      </c>
      <c r="H32" s="3">
        <f t="shared" si="6"/>
        <v>222767.304</v>
      </c>
      <c r="I32" s="4">
        <f t="shared" si="7"/>
        <v>0.32616003513909225</v>
      </c>
      <c r="X32"/>
      <c r="Y32"/>
      <c r="Z32"/>
      <c r="AA32"/>
      <c r="AB32"/>
      <c r="AC32"/>
      <c r="AD32"/>
      <c r="AE32"/>
      <c r="AF32"/>
      <c r="AG32"/>
    </row>
    <row r="33" spans="1:33" x14ac:dyDescent="0.3">
      <c r="A33">
        <f t="shared" si="4"/>
        <v>6</v>
      </c>
      <c r="B33" s="1">
        <v>40330</v>
      </c>
      <c r="C33" s="3">
        <v>438.59999999999997</v>
      </c>
      <c r="D33" s="3">
        <v>817000</v>
      </c>
      <c r="E33" s="3">
        <v>543368</v>
      </c>
      <c r="F33" s="3">
        <f t="shared" si="0"/>
        <v>460232.696</v>
      </c>
      <c r="G33" s="3">
        <f t="shared" si="5"/>
        <v>468867.01399999997</v>
      </c>
      <c r="H33" s="3">
        <f t="shared" si="6"/>
        <v>348132.98600000003</v>
      </c>
      <c r="I33" s="4">
        <f t="shared" si="7"/>
        <v>0.42611136597307225</v>
      </c>
      <c r="U33" s="4"/>
      <c r="X33"/>
      <c r="Y33"/>
      <c r="Z33"/>
      <c r="AA33"/>
      <c r="AB33"/>
      <c r="AC33"/>
      <c r="AD33"/>
      <c r="AE33"/>
      <c r="AF33"/>
      <c r="AG33"/>
    </row>
    <row r="34" spans="1:33" x14ac:dyDescent="0.3">
      <c r="A34">
        <f t="shared" si="4"/>
        <v>7</v>
      </c>
      <c r="B34" s="1">
        <v>40360</v>
      </c>
      <c r="C34" s="3">
        <v>259.09999999999997</v>
      </c>
      <c r="D34" s="3">
        <v>896000</v>
      </c>
      <c r="E34" s="3">
        <v>553562</v>
      </c>
      <c r="F34" s="3">
        <f t="shared" si="0"/>
        <v>468867.01399999997</v>
      </c>
      <c r="G34" s="3">
        <f t="shared" si="5"/>
        <v>456992.92099999997</v>
      </c>
      <c r="H34" s="3">
        <f t="shared" si="6"/>
        <v>439007.07900000003</v>
      </c>
      <c r="I34" s="4">
        <f t="shared" si="7"/>
        <v>0.48996325781250005</v>
      </c>
      <c r="U34" s="4"/>
      <c r="V34" s="4"/>
      <c r="X34"/>
      <c r="Y34"/>
      <c r="Z34"/>
      <c r="AA34"/>
      <c r="AB34"/>
      <c r="AC34"/>
      <c r="AD34"/>
      <c r="AE34"/>
      <c r="AF34"/>
      <c r="AG34"/>
    </row>
    <row r="35" spans="1:33" x14ac:dyDescent="0.3">
      <c r="A35">
        <f t="shared" si="4"/>
        <v>8</v>
      </c>
      <c r="B35" s="1">
        <v>40391</v>
      </c>
      <c r="C35" s="3">
        <v>344.6</v>
      </c>
      <c r="D35" s="3">
        <v>845000</v>
      </c>
      <c r="E35" s="3">
        <v>539543</v>
      </c>
      <c r="F35" s="3">
        <f t="shared" si="0"/>
        <v>456992.92099999997</v>
      </c>
      <c r="G35" s="3">
        <f t="shared" si="5"/>
        <v>459014.18485999998</v>
      </c>
      <c r="H35" s="3">
        <f t="shared" si="6"/>
        <v>385985.81514000002</v>
      </c>
      <c r="I35" s="4">
        <f t="shared" si="7"/>
        <v>0.45678794691124264</v>
      </c>
      <c r="V35" s="8"/>
      <c r="X35"/>
      <c r="Y35"/>
      <c r="Z35"/>
      <c r="AA35"/>
      <c r="AB35"/>
      <c r="AC35"/>
      <c r="AD35"/>
      <c r="AE35"/>
      <c r="AF35"/>
      <c r="AG35"/>
    </row>
    <row r="36" spans="1:33" x14ac:dyDescent="0.3">
      <c r="A36">
        <f t="shared" si="4"/>
        <v>9</v>
      </c>
      <c r="B36" s="1">
        <v>40422</v>
      </c>
      <c r="C36" s="3">
        <v>93.4</v>
      </c>
      <c r="D36" s="3">
        <v>647000</v>
      </c>
      <c r="E36" s="3">
        <v>541929.38</v>
      </c>
      <c r="F36" s="3">
        <f t="shared" ref="F36:F67" si="9">E36*FR</f>
        <v>459014.18485999998</v>
      </c>
      <c r="G36" s="3">
        <f t="shared" si="5"/>
        <v>470943.96811000002</v>
      </c>
      <c r="H36" s="3">
        <f t="shared" si="6"/>
        <v>176056.03188999998</v>
      </c>
      <c r="I36" s="4">
        <f t="shared" si="7"/>
        <v>0.27211133213292116</v>
      </c>
      <c r="V36" s="8"/>
      <c r="X36"/>
      <c r="Y36"/>
      <c r="Z36"/>
      <c r="AA36"/>
      <c r="AB36"/>
      <c r="AC36"/>
      <c r="AD36"/>
      <c r="AE36"/>
      <c r="AF36"/>
      <c r="AG36"/>
    </row>
    <row r="37" spans="1:33" x14ac:dyDescent="0.3">
      <c r="A37">
        <f t="shared" ref="A37:A68" si="10">MONTH(B37)</f>
        <v>10</v>
      </c>
      <c r="B37" s="1">
        <v>40452</v>
      </c>
      <c r="C37" s="3">
        <v>101.3</v>
      </c>
      <c r="D37" s="3">
        <v>740000</v>
      </c>
      <c r="E37" s="3">
        <v>556014.13</v>
      </c>
      <c r="F37" s="3">
        <f t="shared" si="9"/>
        <v>470943.96811000002</v>
      </c>
      <c r="G37" s="3">
        <f t="shared" si="5"/>
        <v>505879.71972999995</v>
      </c>
      <c r="H37" s="3">
        <f t="shared" si="6"/>
        <v>234120.28027000005</v>
      </c>
      <c r="I37" s="4">
        <f t="shared" si="7"/>
        <v>0.31637875712162167</v>
      </c>
      <c r="X37"/>
      <c r="Y37"/>
      <c r="Z37"/>
      <c r="AA37"/>
      <c r="AB37"/>
      <c r="AC37"/>
      <c r="AD37"/>
      <c r="AE37"/>
      <c r="AF37"/>
      <c r="AG37"/>
    </row>
    <row r="38" spans="1:33" x14ac:dyDescent="0.3">
      <c r="A38">
        <f t="shared" si="10"/>
        <v>11</v>
      </c>
      <c r="B38" s="1">
        <v>40483</v>
      </c>
      <c r="C38" s="3">
        <v>116.69999999999996</v>
      </c>
      <c r="D38" s="3">
        <v>693000</v>
      </c>
      <c r="E38" s="3">
        <v>597260.59</v>
      </c>
      <c r="F38" s="3">
        <f t="shared" si="9"/>
        <v>505879.71972999995</v>
      </c>
      <c r="G38" s="3">
        <f t="shared" si="5"/>
        <v>509117.35181999992</v>
      </c>
      <c r="H38" s="3">
        <f t="shared" si="6"/>
        <v>183882.64818000008</v>
      </c>
      <c r="I38" s="4">
        <f t="shared" si="7"/>
        <v>0.26534292666666676</v>
      </c>
      <c r="X38"/>
      <c r="Y38"/>
      <c r="Z38"/>
      <c r="AA38"/>
      <c r="AB38"/>
      <c r="AC38"/>
      <c r="AD38"/>
      <c r="AE38"/>
      <c r="AF38"/>
      <c r="AG38"/>
    </row>
    <row r="39" spans="1:33" x14ac:dyDescent="0.3">
      <c r="A39">
        <f t="shared" si="10"/>
        <v>12</v>
      </c>
      <c r="B39" s="1">
        <v>40513</v>
      </c>
      <c r="C39" s="3">
        <v>86.899999999999991</v>
      </c>
      <c r="D39" s="3">
        <v>694000</v>
      </c>
      <c r="E39" s="3">
        <v>601083.05999999994</v>
      </c>
      <c r="F39" s="3">
        <f t="shared" si="9"/>
        <v>509117.35181999992</v>
      </c>
      <c r="G39" s="3">
        <f t="shared" si="5"/>
        <v>530153.87578999996</v>
      </c>
      <c r="H39" s="3">
        <f t="shared" si="6"/>
        <v>163846.12421000004</v>
      </c>
      <c r="I39" s="4">
        <f t="shared" si="7"/>
        <v>0.23608951615273779</v>
      </c>
      <c r="X39"/>
      <c r="Y39"/>
      <c r="Z39"/>
      <c r="AA39"/>
      <c r="AB39"/>
      <c r="AC39"/>
      <c r="AD39"/>
      <c r="AE39"/>
      <c r="AF39"/>
      <c r="AG39"/>
    </row>
    <row r="40" spans="1:33" x14ac:dyDescent="0.3">
      <c r="A40">
        <f t="shared" si="10"/>
        <v>1</v>
      </c>
      <c r="B40" s="1">
        <v>40544</v>
      </c>
      <c r="C40" s="3">
        <v>68.3</v>
      </c>
      <c r="D40" s="3">
        <v>708000</v>
      </c>
      <c r="E40" s="3">
        <v>625919.56999999995</v>
      </c>
      <c r="F40" s="3">
        <f t="shared" si="9"/>
        <v>530153.87578999996</v>
      </c>
      <c r="G40" s="3">
        <f t="shared" si="5"/>
        <v>512239.2498300001</v>
      </c>
      <c r="H40" s="3">
        <f t="shared" si="6"/>
        <v>195760.7501699999</v>
      </c>
      <c r="I40" s="4">
        <f t="shared" si="7"/>
        <v>0.27649823470338969</v>
      </c>
      <c r="X40"/>
      <c r="Y40"/>
      <c r="Z40"/>
      <c r="AA40"/>
      <c r="AB40"/>
      <c r="AC40"/>
      <c r="AD40"/>
      <c r="AE40"/>
      <c r="AF40"/>
      <c r="AG40"/>
    </row>
    <row r="41" spans="1:33" x14ac:dyDescent="0.3">
      <c r="A41">
        <f t="shared" si="10"/>
        <v>2</v>
      </c>
      <c r="B41" s="1">
        <v>40575</v>
      </c>
      <c r="C41" s="3">
        <v>32.6</v>
      </c>
      <c r="D41" s="3">
        <v>655000</v>
      </c>
      <c r="E41" s="3">
        <v>604768.89000000013</v>
      </c>
      <c r="F41" s="3">
        <f t="shared" si="9"/>
        <v>512239.2498300001</v>
      </c>
      <c r="G41" s="3">
        <f t="shared" si="5"/>
        <v>510755.67003999994</v>
      </c>
      <c r="H41" s="3">
        <f t="shared" si="6"/>
        <v>144244.32996000006</v>
      </c>
      <c r="I41" s="4">
        <f t="shared" si="7"/>
        <v>0.22022035108396956</v>
      </c>
      <c r="X41"/>
      <c r="Y41"/>
      <c r="Z41"/>
      <c r="AA41"/>
      <c r="AB41"/>
      <c r="AC41"/>
      <c r="AD41"/>
      <c r="AE41"/>
      <c r="AF41"/>
      <c r="AG41"/>
    </row>
    <row r="42" spans="1:33" x14ac:dyDescent="0.3">
      <c r="A42">
        <f t="shared" si="10"/>
        <v>3</v>
      </c>
      <c r="B42" s="1">
        <v>40603</v>
      </c>
      <c r="C42" s="3">
        <v>118.6</v>
      </c>
      <c r="D42" s="3">
        <v>715000</v>
      </c>
      <c r="E42" s="3">
        <v>603017.31999999995</v>
      </c>
      <c r="F42" s="3">
        <f t="shared" si="9"/>
        <v>510755.67003999994</v>
      </c>
      <c r="G42" s="3">
        <f t="shared" si="5"/>
        <v>508917.59533999994</v>
      </c>
      <c r="H42" s="3">
        <f t="shared" si="6"/>
        <v>206082.40466000006</v>
      </c>
      <c r="I42" s="4">
        <f t="shared" si="7"/>
        <v>0.28822713938461547</v>
      </c>
      <c r="X42"/>
      <c r="Y42"/>
      <c r="Z42"/>
      <c r="AA42"/>
      <c r="AB42"/>
      <c r="AC42"/>
      <c r="AD42"/>
      <c r="AE42"/>
      <c r="AF42"/>
      <c r="AG42"/>
    </row>
    <row r="43" spans="1:33" x14ac:dyDescent="0.3">
      <c r="A43">
        <f t="shared" si="10"/>
        <v>4</v>
      </c>
      <c r="B43" s="1">
        <v>40634</v>
      </c>
      <c r="C43" s="3">
        <v>148.19999999999999</v>
      </c>
      <c r="D43" s="3">
        <v>769000</v>
      </c>
      <c r="E43" s="3">
        <v>600847.22</v>
      </c>
      <c r="F43" s="3">
        <f t="shared" si="9"/>
        <v>508917.59533999994</v>
      </c>
      <c r="G43" s="3">
        <f t="shared" si="5"/>
        <v>495942.71573000005</v>
      </c>
      <c r="H43" s="3">
        <f t="shared" si="6"/>
        <v>273057.28426999995</v>
      </c>
      <c r="I43" s="4">
        <f t="shared" si="7"/>
        <v>0.3550809938491547</v>
      </c>
      <c r="X43"/>
      <c r="Y43"/>
      <c r="Z43"/>
      <c r="AA43"/>
      <c r="AB43"/>
      <c r="AC43"/>
      <c r="AD43"/>
      <c r="AE43"/>
      <c r="AF43"/>
      <c r="AG43"/>
    </row>
    <row r="44" spans="1:33" x14ac:dyDescent="0.3">
      <c r="A44">
        <f t="shared" si="10"/>
        <v>5</v>
      </c>
      <c r="B44" s="1">
        <v>40664</v>
      </c>
      <c r="C44" s="3">
        <v>168.49999999999997</v>
      </c>
      <c r="D44" s="3">
        <v>792000</v>
      </c>
      <c r="E44" s="3">
        <v>585528.59000000008</v>
      </c>
      <c r="F44" s="3">
        <f t="shared" si="9"/>
        <v>495942.71573000005</v>
      </c>
      <c r="G44" s="3">
        <f t="shared" si="5"/>
        <v>485082.03282000002</v>
      </c>
      <c r="H44" s="3">
        <f t="shared" si="6"/>
        <v>306917.96717999998</v>
      </c>
      <c r="I44" s="4">
        <f t="shared" si="7"/>
        <v>0.38752268583333332</v>
      </c>
      <c r="X44"/>
      <c r="Y44"/>
      <c r="Z44"/>
      <c r="AA44"/>
      <c r="AB44"/>
      <c r="AC44"/>
      <c r="AD44"/>
      <c r="AE44"/>
      <c r="AF44"/>
      <c r="AG44"/>
    </row>
    <row r="45" spans="1:33" x14ac:dyDescent="0.3">
      <c r="A45">
        <f t="shared" si="10"/>
        <v>6</v>
      </c>
      <c r="B45" s="1">
        <v>40695</v>
      </c>
      <c r="C45" s="3">
        <v>259</v>
      </c>
      <c r="D45" s="3">
        <v>844000</v>
      </c>
      <c r="E45" s="3">
        <v>572706.06000000006</v>
      </c>
      <c r="F45" s="3">
        <f t="shared" si="9"/>
        <v>485082.03282000002</v>
      </c>
      <c r="G45" s="3">
        <f t="shared" si="5"/>
        <v>481696.05715000007</v>
      </c>
      <c r="H45" s="3">
        <f t="shared" si="6"/>
        <v>362303.94284999993</v>
      </c>
      <c r="I45" s="4">
        <f t="shared" si="7"/>
        <v>0.42927007446682458</v>
      </c>
      <c r="X45"/>
      <c r="Y45"/>
      <c r="Z45"/>
      <c r="AA45"/>
      <c r="AB45"/>
      <c r="AC45"/>
      <c r="AD45"/>
      <c r="AE45"/>
      <c r="AF45"/>
      <c r="AG45"/>
    </row>
    <row r="46" spans="1:33" x14ac:dyDescent="0.3">
      <c r="A46">
        <f t="shared" si="10"/>
        <v>7</v>
      </c>
      <c r="B46" s="1">
        <v>40725</v>
      </c>
      <c r="C46" s="3">
        <v>245.5</v>
      </c>
      <c r="D46" s="3">
        <v>874000</v>
      </c>
      <c r="E46" s="3">
        <v>568708.45000000007</v>
      </c>
      <c r="F46" s="3">
        <f t="shared" si="9"/>
        <v>481696.05715000007</v>
      </c>
      <c r="G46" s="3">
        <f t="shared" si="5"/>
        <v>450510.11852000002</v>
      </c>
      <c r="H46" s="3">
        <f t="shared" si="6"/>
        <v>423489.88147999998</v>
      </c>
      <c r="I46" s="4">
        <f t="shared" si="7"/>
        <v>0.48454219848970248</v>
      </c>
      <c r="X46"/>
      <c r="Y46"/>
      <c r="Z46"/>
      <c r="AA46"/>
      <c r="AB46"/>
      <c r="AC46"/>
      <c r="AD46"/>
      <c r="AE46"/>
      <c r="AF46"/>
      <c r="AG46"/>
    </row>
    <row r="47" spans="1:33" x14ac:dyDescent="0.3">
      <c r="A47">
        <f t="shared" si="10"/>
        <v>8</v>
      </c>
      <c r="B47" s="1">
        <v>40756</v>
      </c>
      <c r="C47" s="3">
        <v>288.70000000000005</v>
      </c>
      <c r="D47" s="3">
        <v>952000</v>
      </c>
      <c r="E47" s="3">
        <v>531889.16</v>
      </c>
      <c r="F47" s="3">
        <f t="shared" si="9"/>
        <v>450510.11852000002</v>
      </c>
      <c r="G47" s="3">
        <f t="shared" si="5"/>
        <v>470142.85856999992</v>
      </c>
      <c r="H47" s="3">
        <f t="shared" si="6"/>
        <v>481857.14143000008</v>
      </c>
      <c r="I47" s="4">
        <f t="shared" si="7"/>
        <v>0.50615245948529419</v>
      </c>
      <c r="X47"/>
      <c r="Y47"/>
      <c r="Z47"/>
      <c r="AA47"/>
      <c r="AB47"/>
      <c r="AC47"/>
      <c r="AD47"/>
      <c r="AE47"/>
      <c r="AF47"/>
      <c r="AG47"/>
    </row>
    <row r="48" spans="1:33" x14ac:dyDescent="0.3">
      <c r="A48">
        <f t="shared" si="10"/>
        <v>9</v>
      </c>
      <c r="B48" s="1">
        <v>40787</v>
      </c>
      <c r="C48" s="3">
        <v>272.20000000000005</v>
      </c>
      <c r="D48" s="3">
        <v>880000</v>
      </c>
      <c r="E48" s="3">
        <v>555068.30999999994</v>
      </c>
      <c r="F48" s="3">
        <f t="shared" si="9"/>
        <v>470142.85856999992</v>
      </c>
      <c r="G48" s="3">
        <f t="shared" si="5"/>
        <v>489011.23194000003</v>
      </c>
      <c r="H48" s="3">
        <f t="shared" si="6"/>
        <v>390988.76805999997</v>
      </c>
      <c r="I48" s="4">
        <f t="shared" si="7"/>
        <v>0.44430541824999997</v>
      </c>
      <c r="X48"/>
      <c r="Y48"/>
      <c r="Z48"/>
      <c r="AA48"/>
      <c r="AB48"/>
      <c r="AC48"/>
      <c r="AD48"/>
      <c r="AE48"/>
      <c r="AF48"/>
      <c r="AG48"/>
    </row>
    <row r="49" spans="1:33" x14ac:dyDescent="0.3">
      <c r="A49">
        <f t="shared" si="10"/>
        <v>10</v>
      </c>
      <c r="B49" s="1">
        <v>40817</v>
      </c>
      <c r="C49" s="3">
        <v>74</v>
      </c>
      <c r="D49" s="3">
        <v>714000</v>
      </c>
      <c r="E49" s="3">
        <v>577345.02</v>
      </c>
      <c r="F49" s="3">
        <f t="shared" si="9"/>
        <v>489011.23194000003</v>
      </c>
      <c r="G49" s="3">
        <f t="shared" si="5"/>
        <v>518368.86177999998</v>
      </c>
      <c r="H49" s="3">
        <f t="shared" si="6"/>
        <v>195631.13822000002</v>
      </c>
      <c r="I49" s="4">
        <f t="shared" si="7"/>
        <v>0.27399319078431378</v>
      </c>
      <c r="X49"/>
      <c r="Y49"/>
      <c r="Z49"/>
      <c r="AA49"/>
      <c r="AB49"/>
      <c r="AC49"/>
      <c r="AD49"/>
      <c r="AE49"/>
      <c r="AF49"/>
      <c r="AG49"/>
    </row>
    <row r="50" spans="1:33" x14ac:dyDescent="0.3">
      <c r="A50">
        <f t="shared" si="10"/>
        <v>11</v>
      </c>
      <c r="B50" s="1">
        <v>40848</v>
      </c>
      <c r="C50" s="3">
        <v>70.899999999999991</v>
      </c>
      <c r="D50" s="3">
        <v>627000</v>
      </c>
      <c r="E50" s="3">
        <v>612005.74</v>
      </c>
      <c r="F50" s="3">
        <f t="shared" si="9"/>
        <v>518368.86177999998</v>
      </c>
      <c r="G50" s="3">
        <f t="shared" si="5"/>
        <v>523711.83095000009</v>
      </c>
      <c r="H50" s="3">
        <f t="shared" si="6"/>
        <v>103288.16904999991</v>
      </c>
      <c r="I50" s="4">
        <f t="shared" si="7"/>
        <v>0.16473392192982442</v>
      </c>
      <c r="X50"/>
      <c r="Y50"/>
      <c r="Z50"/>
      <c r="AA50"/>
      <c r="AB50"/>
      <c r="AC50"/>
      <c r="AD50"/>
      <c r="AE50"/>
      <c r="AF50"/>
      <c r="AG50"/>
    </row>
    <row r="51" spans="1:33" x14ac:dyDescent="0.3">
      <c r="A51">
        <f t="shared" si="10"/>
        <v>12</v>
      </c>
      <c r="B51" s="1">
        <v>40878</v>
      </c>
      <c r="C51" s="3">
        <v>30.900000000000002</v>
      </c>
      <c r="D51" s="3">
        <v>704000</v>
      </c>
      <c r="E51" s="3">
        <v>618313.85000000009</v>
      </c>
      <c r="F51" s="3">
        <f t="shared" si="9"/>
        <v>523711.83095000009</v>
      </c>
      <c r="G51" s="3">
        <f t="shared" si="5"/>
        <v>584963.88950999989</v>
      </c>
      <c r="H51" s="3">
        <f t="shared" si="6"/>
        <v>119036.11049000011</v>
      </c>
      <c r="I51" s="4">
        <f t="shared" si="7"/>
        <v>0.16908538421875016</v>
      </c>
      <c r="X51"/>
      <c r="Y51"/>
      <c r="Z51"/>
      <c r="AA51"/>
      <c r="AB51"/>
      <c r="AC51"/>
      <c r="AD51"/>
      <c r="AE51"/>
      <c r="AF51"/>
      <c r="AG51"/>
    </row>
    <row r="52" spans="1:33" x14ac:dyDescent="0.3">
      <c r="A52">
        <f t="shared" si="10"/>
        <v>1</v>
      </c>
      <c r="B52" s="1">
        <v>40909</v>
      </c>
      <c r="C52" s="3">
        <v>90</v>
      </c>
      <c r="D52" s="3">
        <v>701000</v>
      </c>
      <c r="E52" s="3">
        <v>690630.33</v>
      </c>
      <c r="F52" s="3">
        <f t="shared" si="9"/>
        <v>584963.88950999989</v>
      </c>
      <c r="G52" s="3">
        <f t="shared" si="5"/>
        <v>583113.56718999997</v>
      </c>
      <c r="H52" s="3">
        <f t="shared" si="6"/>
        <v>117886.43281000003</v>
      </c>
      <c r="I52" s="4">
        <f t="shared" si="7"/>
        <v>0.16816894837375182</v>
      </c>
      <c r="X52"/>
      <c r="Y52"/>
      <c r="Z52"/>
      <c r="AA52"/>
      <c r="AB52"/>
      <c r="AC52"/>
      <c r="AD52"/>
      <c r="AE52"/>
      <c r="AF52"/>
      <c r="AG52"/>
    </row>
    <row r="53" spans="1:33" x14ac:dyDescent="0.3">
      <c r="A53">
        <f t="shared" si="10"/>
        <v>2</v>
      </c>
      <c r="B53" s="1">
        <v>40940</v>
      </c>
      <c r="C53" s="3">
        <v>110.60000000000001</v>
      </c>
      <c r="D53" s="3">
        <v>630000</v>
      </c>
      <c r="E53" s="3">
        <v>688445.77</v>
      </c>
      <c r="F53" s="3">
        <f t="shared" si="9"/>
        <v>583113.56718999997</v>
      </c>
      <c r="G53" s="3">
        <f t="shared" si="5"/>
        <v>544174.31761000003</v>
      </c>
      <c r="H53" s="3">
        <f t="shared" si="6"/>
        <v>85825.682389999973</v>
      </c>
      <c r="I53" s="4">
        <f t="shared" si="7"/>
        <v>0.13623124188888885</v>
      </c>
      <c r="X53"/>
      <c r="Y53"/>
      <c r="Z53"/>
      <c r="AA53"/>
      <c r="AB53"/>
      <c r="AC53"/>
      <c r="AD53"/>
      <c r="AE53"/>
      <c r="AF53"/>
      <c r="AG53"/>
    </row>
    <row r="54" spans="1:33" x14ac:dyDescent="0.3">
      <c r="A54">
        <f t="shared" si="10"/>
        <v>3</v>
      </c>
      <c r="B54" s="1">
        <v>40969</v>
      </c>
      <c r="C54" s="3">
        <v>40.5</v>
      </c>
      <c r="D54" s="3">
        <v>597000</v>
      </c>
      <c r="E54" s="3">
        <v>642472.63</v>
      </c>
      <c r="F54" s="3">
        <f t="shared" si="9"/>
        <v>544174.31761000003</v>
      </c>
      <c r="G54" s="3">
        <f t="shared" si="5"/>
        <v>527957.06270999997</v>
      </c>
      <c r="H54" s="3">
        <f t="shared" si="6"/>
        <v>69042.937290000031</v>
      </c>
      <c r="I54" s="4">
        <f t="shared" si="7"/>
        <v>0.1156498112060302</v>
      </c>
      <c r="X54"/>
      <c r="Y54"/>
      <c r="Z54"/>
      <c r="AA54"/>
      <c r="AB54"/>
      <c r="AC54"/>
      <c r="AD54"/>
      <c r="AE54"/>
      <c r="AF54"/>
      <c r="AG54"/>
    </row>
    <row r="55" spans="1:33" x14ac:dyDescent="0.3">
      <c r="A55">
        <f t="shared" si="10"/>
        <v>4</v>
      </c>
      <c r="B55" s="1">
        <v>41000</v>
      </c>
      <c r="C55" s="3">
        <v>58.2</v>
      </c>
      <c r="D55" s="3">
        <v>630000</v>
      </c>
      <c r="E55" s="3">
        <v>623325.92999999993</v>
      </c>
      <c r="F55" s="3">
        <f t="shared" si="9"/>
        <v>527957.06270999997</v>
      </c>
      <c r="G55" s="3">
        <f t="shared" si="5"/>
        <v>497088.42722000001</v>
      </c>
      <c r="H55" s="3">
        <f t="shared" si="6"/>
        <v>132911.57277999999</v>
      </c>
      <c r="I55" s="4">
        <f t="shared" si="7"/>
        <v>0.21097075044444444</v>
      </c>
      <c r="X55"/>
      <c r="Y55"/>
      <c r="Z55"/>
      <c r="AA55"/>
      <c r="AB55"/>
      <c r="AC55"/>
      <c r="AD55"/>
      <c r="AE55"/>
      <c r="AF55"/>
      <c r="AG55"/>
    </row>
    <row r="56" spans="1:33" x14ac:dyDescent="0.3">
      <c r="A56">
        <f t="shared" si="10"/>
        <v>5</v>
      </c>
      <c r="B56" s="1">
        <v>41030</v>
      </c>
      <c r="C56" s="3">
        <v>338.7</v>
      </c>
      <c r="D56" s="3">
        <v>716000</v>
      </c>
      <c r="E56" s="3">
        <v>586881.26</v>
      </c>
      <c r="F56" s="3">
        <f t="shared" si="9"/>
        <v>497088.42722000001</v>
      </c>
      <c r="G56" s="3">
        <f t="shared" si="5"/>
        <v>499969.74335</v>
      </c>
      <c r="H56" s="3">
        <f t="shared" si="6"/>
        <v>216030.25665</v>
      </c>
      <c r="I56" s="4">
        <f t="shared" si="7"/>
        <v>0.30171823554469274</v>
      </c>
      <c r="X56"/>
      <c r="Y56"/>
      <c r="Z56"/>
      <c r="AA56"/>
      <c r="AB56"/>
      <c r="AC56"/>
      <c r="AD56"/>
      <c r="AE56"/>
      <c r="AF56"/>
      <c r="AG56"/>
    </row>
    <row r="57" spans="1:33" x14ac:dyDescent="0.3">
      <c r="A57">
        <f t="shared" si="10"/>
        <v>6</v>
      </c>
      <c r="B57" s="1">
        <v>41061</v>
      </c>
      <c r="C57" s="3">
        <v>307.40000000000003</v>
      </c>
      <c r="D57" s="3">
        <v>901000</v>
      </c>
      <c r="E57" s="3">
        <v>590283.05000000005</v>
      </c>
      <c r="F57" s="3">
        <f t="shared" si="9"/>
        <v>499969.74335</v>
      </c>
      <c r="G57" s="3">
        <f t="shared" si="5"/>
        <v>484121.00967999996</v>
      </c>
      <c r="H57" s="3">
        <f t="shared" si="6"/>
        <v>416878.99032000004</v>
      </c>
      <c r="I57" s="4">
        <f t="shared" si="7"/>
        <v>0.46268478392896784</v>
      </c>
      <c r="X57"/>
      <c r="Y57"/>
      <c r="Z57"/>
      <c r="AA57"/>
      <c r="AB57"/>
      <c r="AC57"/>
      <c r="AD57"/>
      <c r="AE57"/>
      <c r="AF57"/>
      <c r="AG57"/>
    </row>
    <row r="58" spans="1:33" x14ac:dyDescent="0.3">
      <c r="A58">
        <f t="shared" si="10"/>
        <v>7</v>
      </c>
      <c r="B58" s="1">
        <v>41091</v>
      </c>
      <c r="C58" s="3">
        <v>213.69999999999996</v>
      </c>
      <c r="D58" s="3">
        <v>835000</v>
      </c>
      <c r="E58" s="3">
        <v>571571.43999999994</v>
      </c>
      <c r="F58" s="3">
        <f t="shared" si="9"/>
        <v>484121.00967999996</v>
      </c>
      <c r="G58" s="3">
        <f t="shared" si="5"/>
        <v>466447.84647999995</v>
      </c>
      <c r="H58" s="3">
        <f t="shared" si="6"/>
        <v>368552.15352000005</v>
      </c>
      <c r="I58" s="4">
        <f t="shared" si="7"/>
        <v>0.44137982457485037</v>
      </c>
      <c r="X58"/>
      <c r="Y58"/>
      <c r="Z58"/>
      <c r="AA58"/>
      <c r="AB58"/>
      <c r="AC58"/>
      <c r="AD58"/>
      <c r="AE58"/>
      <c r="AF58"/>
      <c r="AG58"/>
    </row>
    <row r="59" spans="1:33" x14ac:dyDescent="0.3">
      <c r="A59">
        <f t="shared" si="10"/>
        <v>8</v>
      </c>
      <c r="B59" s="1">
        <v>41122</v>
      </c>
      <c r="C59" s="3">
        <v>232.59999999999997</v>
      </c>
      <c r="D59" s="3">
        <v>757000</v>
      </c>
      <c r="E59" s="3">
        <v>550705.84</v>
      </c>
      <c r="F59" s="3">
        <f t="shared" si="9"/>
        <v>466447.84647999995</v>
      </c>
      <c r="G59" s="3">
        <f t="shared" si="5"/>
        <v>490113.97512000008</v>
      </c>
      <c r="H59" s="3">
        <f t="shared" si="6"/>
        <v>266886.02487999992</v>
      </c>
      <c r="I59" s="4">
        <f t="shared" si="7"/>
        <v>0.35255749653896951</v>
      </c>
      <c r="X59"/>
      <c r="Y59"/>
      <c r="Z59"/>
      <c r="AA59"/>
      <c r="AB59"/>
      <c r="AC59"/>
      <c r="AD59"/>
      <c r="AE59"/>
      <c r="AF59"/>
      <c r="AG59"/>
    </row>
    <row r="60" spans="1:33" x14ac:dyDescent="0.3">
      <c r="A60">
        <f t="shared" si="10"/>
        <v>9</v>
      </c>
      <c r="B60" s="1">
        <v>41153</v>
      </c>
      <c r="C60" s="3">
        <v>134.80000000000001</v>
      </c>
      <c r="D60" s="3">
        <v>680000</v>
      </c>
      <c r="E60" s="3">
        <v>578646.96000000008</v>
      </c>
      <c r="F60" s="3">
        <f t="shared" si="9"/>
        <v>490113.97512000008</v>
      </c>
      <c r="G60" s="3">
        <f t="shared" si="5"/>
        <v>499646.13006</v>
      </c>
      <c r="H60" s="3">
        <f t="shared" si="6"/>
        <v>180353.86994</v>
      </c>
      <c r="I60" s="4">
        <f t="shared" si="7"/>
        <v>0.26522627932352943</v>
      </c>
      <c r="X60"/>
      <c r="Y60"/>
      <c r="Z60"/>
      <c r="AA60"/>
      <c r="AB60"/>
      <c r="AC60"/>
      <c r="AD60"/>
      <c r="AE60"/>
      <c r="AF60"/>
      <c r="AG60"/>
    </row>
    <row r="61" spans="1:33" x14ac:dyDescent="0.3">
      <c r="A61">
        <f t="shared" si="10"/>
        <v>10</v>
      </c>
      <c r="B61" s="1">
        <v>41183</v>
      </c>
      <c r="C61" s="3">
        <v>64.3</v>
      </c>
      <c r="D61" s="3">
        <v>608000</v>
      </c>
      <c r="E61" s="3">
        <v>589900.98</v>
      </c>
      <c r="F61" s="3">
        <f t="shared" si="9"/>
        <v>499646.13006</v>
      </c>
      <c r="G61" s="3">
        <f t="shared" si="5"/>
        <v>530913.93971000006</v>
      </c>
      <c r="H61" s="3">
        <f t="shared" si="6"/>
        <v>77086.060289999936</v>
      </c>
      <c r="I61" s="4">
        <f t="shared" si="7"/>
        <v>0.12678628337171041</v>
      </c>
      <c r="X61"/>
      <c r="Y61"/>
      <c r="Z61"/>
      <c r="AA61"/>
      <c r="AB61"/>
      <c r="AC61"/>
      <c r="AD61"/>
      <c r="AE61"/>
      <c r="AF61"/>
      <c r="AG61"/>
    </row>
    <row r="62" spans="1:33" x14ac:dyDescent="0.3">
      <c r="A62">
        <f t="shared" si="10"/>
        <v>11</v>
      </c>
      <c r="B62" s="1">
        <v>41214</v>
      </c>
      <c r="C62" s="3">
        <v>45.699999999999996</v>
      </c>
      <c r="D62" s="3">
        <v>659000</v>
      </c>
      <c r="E62" s="3">
        <v>626816.93000000005</v>
      </c>
      <c r="F62" s="3">
        <f t="shared" si="9"/>
        <v>530913.93971000006</v>
      </c>
      <c r="G62" s="3">
        <f t="shared" si="5"/>
        <v>531941.09661000001</v>
      </c>
      <c r="H62" s="3">
        <f t="shared" si="6"/>
        <v>127058.90338999999</v>
      </c>
      <c r="I62" s="4">
        <f t="shared" si="7"/>
        <v>0.19280561971168436</v>
      </c>
      <c r="X62"/>
      <c r="Y62"/>
      <c r="Z62"/>
      <c r="AA62"/>
      <c r="AB62"/>
      <c r="AC62"/>
      <c r="AD62"/>
      <c r="AE62"/>
      <c r="AF62"/>
      <c r="AG62"/>
    </row>
    <row r="63" spans="1:33" x14ac:dyDescent="0.3">
      <c r="A63">
        <f t="shared" si="10"/>
        <v>12</v>
      </c>
      <c r="B63" s="1">
        <v>41244</v>
      </c>
      <c r="C63" s="3">
        <v>272.20000000000005</v>
      </c>
      <c r="D63" s="3">
        <v>686000</v>
      </c>
      <c r="E63" s="3">
        <v>628029.63</v>
      </c>
      <c r="F63" s="3">
        <f t="shared" si="9"/>
        <v>531941.09661000001</v>
      </c>
      <c r="G63" s="3">
        <f t="shared" si="5"/>
        <v>536534.49618999998</v>
      </c>
      <c r="H63" s="3">
        <f t="shared" si="6"/>
        <v>149465.50381000002</v>
      </c>
      <c r="I63" s="4">
        <f t="shared" si="7"/>
        <v>0.21787974316326533</v>
      </c>
      <c r="X63"/>
      <c r="Y63"/>
      <c r="Z63"/>
      <c r="AA63"/>
      <c r="AB63"/>
      <c r="AC63"/>
      <c r="AD63"/>
      <c r="AE63"/>
      <c r="AF63"/>
      <c r="AG63"/>
    </row>
    <row r="64" spans="1:33" x14ac:dyDescent="0.3">
      <c r="A64">
        <f t="shared" si="10"/>
        <v>1</v>
      </c>
      <c r="B64" s="1">
        <v>41275</v>
      </c>
      <c r="C64" s="3">
        <v>42.6</v>
      </c>
      <c r="D64" s="3">
        <v>624000</v>
      </c>
      <c r="E64" s="3">
        <v>633452.77</v>
      </c>
      <c r="F64" s="3">
        <f t="shared" si="9"/>
        <v>536534.49618999998</v>
      </c>
      <c r="G64" s="3">
        <f t="shared" si="5"/>
        <v>589340.55025999993</v>
      </c>
      <c r="H64" s="3">
        <f t="shared" si="6"/>
        <v>34659.449740000069</v>
      </c>
      <c r="I64" s="4">
        <f t="shared" si="7"/>
        <v>5.5543989967948827E-2</v>
      </c>
      <c r="X64"/>
      <c r="Y64"/>
      <c r="Z64"/>
      <c r="AA64"/>
      <c r="AB64"/>
      <c r="AC64"/>
      <c r="AD64"/>
      <c r="AE64"/>
      <c r="AF64"/>
      <c r="AG64"/>
    </row>
    <row r="65" spans="1:33" x14ac:dyDescent="0.3">
      <c r="A65">
        <f t="shared" si="10"/>
        <v>2</v>
      </c>
      <c r="B65" s="1">
        <v>41306</v>
      </c>
      <c r="C65" s="3">
        <v>82.300000000000011</v>
      </c>
      <c r="D65" s="3">
        <v>506000</v>
      </c>
      <c r="E65" s="3">
        <v>695797.58</v>
      </c>
      <c r="F65" s="3">
        <f t="shared" si="9"/>
        <v>589340.55025999993</v>
      </c>
      <c r="G65" s="3">
        <f t="shared" si="5"/>
        <v>535531.71594999998</v>
      </c>
      <c r="H65" s="3">
        <f t="shared" si="6"/>
        <v>-29531.715949999983</v>
      </c>
      <c r="I65" s="4">
        <f t="shared" si="7"/>
        <v>-5.8363074999999966E-2</v>
      </c>
      <c r="X65"/>
      <c r="Y65"/>
      <c r="Z65"/>
      <c r="AA65"/>
      <c r="AB65"/>
      <c r="AC65"/>
      <c r="AD65"/>
      <c r="AE65"/>
      <c r="AF65"/>
      <c r="AG65"/>
    </row>
    <row r="66" spans="1:33" x14ac:dyDescent="0.3">
      <c r="A66">
        <f t="shared" si="10"/>
        <v>3</v>
      </c>
      <c r="B66" s="1">
        <v>41334</v>
      </c>
      <c r="C66" s="3">
        <v>44.5</v>
      </c>
      <c r="D66" s="3">
        <v>587000</v>
      </c>
      <c r="E66" s="3">
        <v>632268.85</v>
      </c>
      <c r="F66" s="3">
        <f t="shared" si="9"/>
        <v>535531.71594999998</v>
      </c>
      <c r="G66" s="3">
        <f t="shared" si="5"/>
        <v>521509.20744999999</v>
      </c>
      <c r="H66" s="3">
        <f t="shared" si="6"/>
        <v>65490.792550000013</v>
      </c>
      <c r="I66" s="4">
        <f t="shared" si="7"/>
        <v>0.11156864148211246</v>
      </c>
      <c r="X66"/>
      <c r="Y66"/>
      <c r="Z66"/>
      <c r="AA66"/>
      <c r="AB66"/>
      <c r="AC66"/>
      <c r="AD66"/>
      <c r="AE66"/>
      <c r="AF66"/>
      <c r="AG66"/>
    </row>
    <row r="67" spans="1:33" x14ac:dyDescent="0.3">
      <c r="A67">
        <f t="shared" si="10"/>
        <v>4</v>
      </c>
      <c r="B67" s="1">
        <v>41365</v>
      </c>
      <c r="C67" s="3">
        <v>159.19999999999999</v>
      </c>
      <c r="D67" s="3">
        <v>553000</v>
      </c>
      <c r="E67" s="3">
        <v>615713.35</v>
      </c>
      <c r="F67" s="3">
        <f t="shared" si="9"/>
        <v>521509.20744999999</v>
      </c>
      <c r="G67" s="3">
        <f t="shared" si="5"/>
        <v>532917.95864999993</v>
      </c>
      <c r="H67" s="3">
        <f t="shared" si="6"/>
        <v>20082.041350000072</v>
      </c>
      <c r="I67" s="4">
        <f t="shared" si="7"/>
        <v>3.6314722151898862E-2</v>
      </c>
      <c r="X67"/>
      <c r="Y67"/>
      <c r="Z67"/>
      <c r="AA67"/>
      <c r="AB67"/>
      <c r="AC67"/>
      <c r="AD67"/>
      <c r="AE67"/>
      <c r="AF67"/>
      <c r="AG67"/>
    </row>
    <row r="68" spans="1:33" x14ac:dyDescent="0.3">
      <c r="A68">
        <f t="shared" si="10"/>
        <v>5</v>
      </c>
      <c r="B68" s="1">
        <v>41395</v>
      </c>
      <c r="C68" s="3">
        <v>262.79999999999995</v>
      </c>
      <c r="D68" s="3">
        <v>787000</v>
      </c>
      <c r="E68" s="3">
        <v>629182.94999999995</v>
      </c>
      <c r="F68" s="3">
        <f t="shared" ref="F68:F99" si="11">E68*FR</f>
        <v>532917.95864999993</v>
      </c>
      <c r="G68" s="3">
        <f t="shared" si="5"/>
        <v>513502.75361000007</v>
      </c>
      <c r="H68" s="3">
        <f t="shared" si="6"/>
        <v>273497.24638999993</v>
      </c>
      <c r="I68" s="4">
        <f t="shared" si="7"/>
        <v>0.34751873747141032</v>
      </c>
      <c r="X68"/>
      <c r="Y68"/>
      <c r="Z68"/>
      <c r="AA68"/>
      <c r="AB68"/>
      <c r="AC68"/>
      <c r="AD68"/>
      <c r="AE68"/>
      <c r="AF68"/>
      <c r="AG68"/>
    </row>
    <row r="69" spans="1:33" x14ac:dyDescent="0.3">
      <c r="A69">
        <f t="shared" ref="A69:A100" si="12">MONTH(B69)</f>
        <v>6</v>
      </c>
      <c r="B69" s="1">
        <v>41426</v>
      </c>
      <c r="C69" s="3">
        <v>211.6</v>
      </c>
      <c r="D69" s="3">
        <v>836000</v>
      </c>
      <c r="E69" s="3">
        <v>606260.63000000012</v>
      </c>
      <c r="F69" s="3">
        <f t="shared" si="11"/>
        <v>513502.75361000007</v>
      </c>
      <c r="G69" s="3">
        <f t="shared" ref="G69:G132" si="13">+F70</f>
        <v>486745.97278999997</v>
      </c>
      <c r="H69" s="3">
        <f t="shared" ref="H69:H132" si="14">+D69-G69</f>
        <v>349254.02721000003</v>
      </c>
      <c r="I69" s="4">
        <f t="shared" ref="I69:I132" si="15">+H69/D69</f>
        <v>0.41776797513157898</v>
      </c>
      <c r="X69"/>
      <c r="Y69"/>
      <c r="Z69"/>
      <c r="AA69"/>
      <c r="AB69"/>
      <c r="AC69"/>
      <c r="AD69"/>
      <c r="AE69"/>
      <c r="AF69"/>
      <c r="AG69"/>
    </row>
    <row r="70" spans="1:33" x14ac:dyDescent="0.3">
      <c r="A70">
        <f t="shared" si="12"/>
        <v>7</v>
      </c>
      <c r="B70" s="1">
        <v>41456</v>
      </c>
      <c r="C70" s="3">
        <v>163.5</v>
      </c>
      <c r="D70" s="3">
        <v>829000</v>
      </c>
      <c r="E70" s="3">
        <v>574670.56999999995</v>
      </c>
      <c r="F70" s="3">
        <f t="shared" si="11"/>
        <v>486745.97278999997</v>
      </c>
      <c r="G70" s="3">
        <f t="shared" si="13"/>
        <v>489291.37719000003</v>
      </c>
      <c r="H70" s="3">
        <f t="shared" si="14"/>
        <v>339708.62280999997</v>
      </c>
      <c r="I70" s="4">
        <f t="shared" si="15"/>
        <v>0.40978120966224363</v>
      </c>
      <c r="X70"/>
      <c r="Y70"/>
      <c r="Z70"/>
      <c r="AA70"/>
      <c r="AB70"/>
      <c r="AC70"/>
      <c r="AD70"/>
      <c r="AE70"/>
      <c r="AF70"/>
      <c r="AG70"/>
    </row>
    <row r="71" spans="1:33" x14ac:dyDescent="0.3">
      <c r="A71">
        <f t="shared" si="12"/>
        <v>8</v>
      </c>
      <c r="B71" s="1">
        <v>41487</v>
      </c>
      <c r="C71" s="3">
        <v>292.29999999999995</v>
      </c>
      <c r="D71" s="3">
        <v>925000</v>
      </c>
      <c r="E71" s="3">
        <v>577675.77</v>
      </c>
      <c r="F71" s="3">
        <f t="shared" si="11"/>
        <v>489291.37719000003</v>
      </c>
      <c r="G71" s="3">
        <f t="shared" si="13"/>
        <v>503638.59161</v>
      </c>
      <c r="H71" s="3">
        <f t="shared" si="14"/>
        <v>421361.40839</v>
      </c>
      <c r="I71" s="4">
        <f t="shared" si="15"/>
        <v>0.4555258469081081</v>
      </c>
      <c r="X71"/>
      <c r="Y71"/>
      <c r="Z71"/>
      <c r="AA71"/>
      <c r="AB71"/>
      <c r="AC71"/>
      <c r="AD71"/>
      <c r="AE71"/>
      <c r="AF71"/>
      <c r="AG71"/>
    </row>
    <row r="72" spans="1:33" x14ac:dyDescent="0.3">
      <c r="A72">
        <f t="shared" si="12"/>
        <v>9</v>
      </c>
      <c r="B72" s="1">
        <v>41518</v>
      </c>
      <c r="C72" s="3">
        <v>237.6</v>
      </c>
      <c r="D72" s="3">
        <v>843000</v>
      </c>
      <c r="E72" s="3">
        <v>594614.63</v>
      </c>
      <c r="F72" s="3">
        <f t="shared" si="11"/>
        <v>503638.59161</v>
      </c>
      <c r="G72" s="3">
        <f t="shared" si="13"/>
        <v>512243.46789000009</v>
      </c>
      <c r="H72" s="3">
        <f t="shared" si="14"/>
        <v>330756.53210999991</v>
      </c>
      <c r="I72" s="4">
        <f t="shared" si="15"/>
        <v>0.39235650309608533</v>
      </c>
      <c r="X72"/>
      <c r="Y72"/>
      <c r="Z72"/>
      <c r="AA72"/>
      <c r="AB72"/>
      <c r="AC72"/>
      <c r="AD72"/>
      <c r="AE72"/>
      <c r="AF72"/>
      <c r="AG72"/>
    </row>
    <row r="73" spans="1:33" x14ac:dyDescent="0.3">
      <c r="A73">
        <f t="shared" si="12"/>
        <v>10</v>
      </c>
      <c r="B73" s="1">
        <v>41548</v>
      </c>
      <c r="C73" s="3">
        <v>85.1</v>
      </c>
      <c r="D73" s="3">
        <v>837000</v>
      </c>
      <c r="E73" s="3">
        <v>604773.87000000011</v>
      </c>
      <c r="F73" s="3">
        <f t="shared" si="11"/>
        <v>512243.46789000009</v>
      </c>
      <c r="G73" s="3">
        <f t="shared" si="13"/>
        <v>539732.49715000007</v>
      </c>
      <c r="H73" s="3">
        <f t="shared" si="14"/>
        <v>297267.50284999993</v>
      </c>
      <c r="I73" s="4">
        <f t="shared" si="15"/>
        <v>0.3551583068697729</v>
      </c>
      <c r="X73"/>
      <c r="Y73"/>
      <c r="Z73"/>
      <c r="AA73"/>
      <c r="AB73"/>
      <c r="AC73"/>
      <c r="AD73"/>
      <c r="AE73"/>
      <c r="AF73"/>
      <c r="AG73"/>
    </row>
    <row r="74" spans="1:33" x14ac:dyDescent="0.3">
      <c r="A74">
        <f t="shared" si="12"/>
        <v>11</v>
      </c>
      <c r="B74" s="1">
        <v>41579</v>
      </c>
      <c r="C74" s="3">
        <v>119.2</v>
      </c>
      <c r="D74" s="3">
        <v>683000</v>
      </c>
      <c r="E74" s="3">
        <v>637228.45000000007</v>
      </c>
      <c r="F74" s="3">
        <f t="shared" si="11"/>
        <v>539732.49715000007</v>
      </c>
      <c r="G74" s="3">
        <f t="shared" si="13"/>
        <v>541349.55567000003</v>
      </c>
      <c r="H74" s="3">
        <f t="shared" si="14"/>
        <v>141650.44432999997</v>
      </c>
      <c r="I74" s="4">
        <f t="shared" si="15"/>
        <v>0.2073945012152269</v>
      </c>
      <c r="X74"/>
      <c r="Y74"/>
      <c r="Z74"/>
      <c r="AA74"/>
      <c r="AB74"/>
      <c r="AC74"/>
      <c r="AD74"/>
      <c r="AE74"/>
      <c r="AF74"/>
      <c r="AG74"/>
    </row>
    <row r="75" spans="1:33" x14ac:dyDescent="0.3">
      <c r="A75">
        <f t="shared" si="12"/>
        <v>12</v>
      </c>
      <c r="B75" s="1">
        <v>41609</v>
      </c>
      <c r="C75" s="3">
        <v>35.4</v>
      </c>
      <c r="D75" s="3">
        <v>661000</v>
      </c>
      <c r="E75" s="3">
        <v>639137.6100000001</v>
      </c>
      <c r="F75" s="3">
        <f t="shared" si="11"/>
        <v>541349.55567000003</v>
      </c>
      <c r="G75" s="3">
        <f t="shared" si="13"/>
        <v>619160.12543000001</v>
      </c>
      <c r="H75" s="3">
        <f t="shared" si="14"/>
        <v>41839.874569999985</v>
      </c>
      <c r="I75" s="4">
        <f t="shared" si="15"/>
        <v>6.329784352496215E-2</v>
      </c>
      <c r="X75"/>
      <c r="Y75"/>
      <c r="Z75"/>
      <c r="AA75"/>
      <c r="AB75"/>
      <c r="AC75"/>
      <c r="AD75"/>
      <c r="AE75"/>
      <c r="AF75"/>
      <c r="AG75"/>
    </row>
    <row r="76" spans="1:33" x14ac:dyDescent="0.3">
      <c r="A76">
        <f t="shared" si="12"/>
        <v>1</v>
      </c>
      <c r="B76" s="1">
        <v>41640</v>
      </c>
      <c r="C76" s="3">
        <v>111.6</v>
      </c>
      <c r="D76" s="3">
        <v>568000</v>
      </c>
      <c r="E76" s="3">
        <v>731003.69000000006</v>
      </c>
      <c r="F76" s="3">
        <f t="shared" si="11"/>
        <v>619160.12543000001</v>
      </c>
      <c r="G76" s="3">
        <f t="shared" si="13"/>
        <v>608279.10604999994</v>
      </c>
      <c r="H76" s="3">
        <f t="shared" si="14"/>
        <v>-40279.106049999944</v>
      </c>
      <c r="I76" s="4">
        <f t="shared" si="15"/>
        <v>-7.0913919102112574E-2</v>
      </c>
      <c r="X76"/>
      <c r="Y76"/>
      <c r="Z76"/>
      <c r="AA76"/>
      <c r="AB76"/>
      <c r="AC76"/>
      <c r="AD76"/>
      <c r="AE76"/>
      <c r="AF76"/>
      <c r="AG76"/>
    </row>
    <row r="77" spans="1:33" x14ac:dyDescent="0.3">
      <c r="A77">
        <f t="shared" si="12"/>
        <v>2</v>
      </c>
      <c r="B77" s="1">
        <v>41671</v>
      </c>
      <c r="C77" s="3">
        <v>33.400000000000006</v>
      </c>
      <c r="D77" s="3">
        <v>506000</v>
      </c>
      <c r="E77" s="3">
        <v>718157.15</v>
      </c>
      <c r="F77" s="3">
        <f t="shared" si="11"/>
        <v>608279.10604999994</v>
      </c>
      <c r="G77" s="3">
        <f t="shared" si="13"/>
        <v>568761.35546999983</v>
      </c>
      <c r="H77" s="3">
        <f t="shared" si="14"/>
        <v>-62761.355469999835</v>
      </c>
      <c r="I77" s="4">
        <f t="shared" si="15"/>
        <v>-0.12403429934782575</v>
      </c>
      <c r="X77"/>
      <c r="Y77"/>
      <c r="Z77"/>
      <c r="AA77"/>
      <c r="AB77"/>
      <c r="AC77"/>
      <c r="AD77"/>
      <c r="AE77"/>
      <c r="AF77"/>
      <c r="AG77"/>
    </row>
    <row r="78" spans="1:33" x14ac:dyDescent="0.3">
      <c r="A78">
        <f t="shared" si="12"/>
        <v>3</v>
      </c>
      <c r="B78" s="1">
        <v>41699</v>
      </c>
      <c r="C78" s="3">
        <v>141</v>
      </c>
      <c r="D78" s="3">
        <v>559000</v>
      </c>
      <c r="E78" s="3">
        <v>671501.00999999989</v>
      </c>
      <c r="F78" s="3">
        <f t="shared" si="11"/>
        <v>568761.35546999983</v>
      </c>
      <c r="G78" s="3">
        <f t="shared" si="13"/>
        <v>579447.24298999994</v>
      </c>
      <c r="H78" s="3">
        <f t="shared" si="14"/>
        <v>-20447.242989999941</v>
      </c>
      <c r="I78" s="4">
        <f t="shared" si="15"/>
        <v>-3.6578252218246766E-2</v>
      </c>
      <c r="X78"/>
      <c r="Y78"/>
      <c r="Z78"/>
      <c r="AA78"/>
      <c r="AB78"/>
      <c r="AC78"/>
      <c r="AD78"/>
      <c r="AE78"/>
      <c r="AF78"/>
      <c r="AG78"/>
    </row>
    <row r="79" spans="1:33" x14ac:dyDescent="0.3">
      <c r="A79">
        <f t="shared" si="12"/>
        <v>4</v>
      </c>
      <c r="B79" s="1">
        <v>41730</v>
      </c>
      <c r="C79" s="3">
        <v>98.5</v>
      </c>
      <c r="D79" s="3">
        <v>540000</v>
      </c>
      <c r="E79" s="3">
        <v>684117.16999999993</v>
      </c>
      <c r="F79" s="3">
        <f t="shared" si="11"/>
        <v>579447.24298999994</v>
      </c>
      <c r="G79" s="3">
        <f t="shared" si="13"/>
        <v>554548.0178700001</v>
      </c>
      <c r="H79" s="3">
        <f t="shared" si="14"/>
        <v>-14548.017870000098</v>
      </c>
      <c r="I79" s="4">
        <f t="shared" si="15"/>
        <v>-2.6940773833333514E-2</v>
      </c>
      <c r="X79"/>
      <c r="Y79"/>
      <c r="Z79"/>
      <c r="AA79"/>
      <c r="AB79"/>
      <c r="AC79"/>
      <c r="AD79"/>
      <c r="AE79"/>
      <c r="AF79"/>
      <c r="AG79"/>
    </row>
    <row r="80" spans="1:33" x14ac:dyDescent="0.3">
      <c r="A80">
        <f t="shared" si="12"/>
        <v>5</v>
      </c>
      <c r="B80" s="1">
        <v>41760</v>
      </c>
      <c r="C80" s="3">
        <v>289.00000000000006</v>
      </c>
      <c r="D80" s="3">
        <v>897000</v>
      </c>
      <c r="E80" s="3">
        <v>654720.21000000008</v>
      </c>
      <c r="F80" s="3">
        <f t="shared" si="11"/>
        <v>554548.0178700001</v>
      </c>
      <c r="G80" s="3">
        <f t="shared" si="13"/>
        <v>536495.55960000004</v>
      </c>
      <c r="H80" s="3">
        <f t="shared" si="14"/>
        <v>360504.44039999996</v>
      </c>
      <c r="I80" s="4">
        <f t="shared" si="15"/>
        <v>0.4019001565217391</v>
      </c>
      <c r="X80"/>
      <c r="Y80"/>
      <c r="Z80"/>
      <c r="AA80"/>
      <c r="AB80"/>
      <c r="AC80"/>
      <c r="AD80"/>
      <c r="AE80"/>
      <c r="AF80"/>
      <c r="AG80"/>
    </row>
    <row r="81" spans="1:33" x14ac:dyDescent="0.3">
      <c r="A81">
        <f t="shared" si="12"/>
        <v>6</v>
      </c>
      <c r="B81" s="1">
        <v>41791</v>
      </c>
      <c r="C81" s="3">
        <v>428.7</v>
      </c>
      <c r="D81" s="3">
        <v>1114000</v>
      </c>
      <c r="E81" s="3">
        <v>633406.80000000005</v>
      </c>
      <c r="F81" s="3">
        <f t="shared" si="11"/>
        <v>536495.55960000004</v>
      </c>
      <c r="G81" s="3">
        <f t="shared" si="13"/>
        <v>524342.82053999999</v>
      </c>
      <c r="H81" s="3">
        <f t="shared" si="14"/>
        <v>589657.17946000001</v>
      </c>
      <c r="I81" s="4">
        <f t="shared" si="15"/>
        <v>0.52931524188509871</v>
      </c>
      <c r="X81"/>
      <c r="Y81"/>
      <c r="Z81"/>
      <c r="AA81"/>
      <c r="AB81"/>
      <c r="AC81"/>
      <c r="AD81"/>
      <c r="AE81"/>
      <c r="AF81"/>
      <c r="AG81"/>
    </row>
    <row r="82" spans="1:33" x14ac:dyDescent="0.3">
      <c r="A82">
        <f t="shared" si="12"/>
        <v>7</v>
      </c>
      <c r="B82" s="1">
        <v>41821</v>
      </c>
      <c r="C82" s="3">
        <v>397</v>
      </c>
      <c r="D82" s="3">
        <v>1006000</v>
      </c>
      <c r="E82" s="3">
        <v>619058.81999999995</v>
      </c>
      <c r="F82" s="3">
        <f t="shared" si="11"/>
        <v>524342.82053999999</v>
      </c>
      <c r="G82" s="3">
        <f t="shared" si="13"/>
        <v>502113.94925999996</v>
      </c>
      <c r="H82" s="3">
        <f t="shared" si="14"/>
        <v>503886.05074000004</v>
      </c>
      <c r="I82" s="4">
        <f t="shared" si="15"/>
        <v>0.50088076614314114</v>
      </c>
      <c r="X82"/>
      <c r="Y82"/>
      <c r="Z82"/>
      <c r="AA82"/>
      <c r="AB82"/>
      <c r="AC82"/>
      <c r="AD82"/>
      <c r="AE82"/>
      <c r="AF82"/>
      <c r="AG82"/>
    </row>
    <row r="83" spans="1:33" x14ac:dyDescent="0.3">
      <c r="A83">
        <f t="shared" si="12"/>
        <v>8</v>
      </c>
      <c r="B83" s="1">
        <v>41852</v>
      </c>
      <c r="C83" s="3">
        <v>233.40000000000006</v>
      </c>
      <c r="D83" s="3">
        <v>961000</v>
      </c>
      <c r="E83" s="3">
        <v>592814.57999999996</v>
      </c>
      <c r="F83" s="3">
        <f t="shared" si="11"/>
        <v>502113.94925999996</v>
      </c>
      <c r="G83" s="3">
        <f t="shared" si="13"/>
        <v>523232.72540000005</v>
      </c>
      <c r="H83" s="3">
        <f t="shared" si="14"/>
        <v>437767.27459999995</v>
      </c>
      <c r="I83" s="4">
        <f t="shared" si="15"/>
        <v>0.45553306409989591</v>
      </c>
      <c r="X83"/>
      <c r="Y83"/>
      <c r="Z83"/>
      <c r="AA83"/>
      <c r="AB83"/>
      <c r="AC83"/>
      <c r="AD83"/>
      <c r="AE83"/>
      <c r="AF83"/>
      <c r="AG83"/>
    </row>
    <row r="84" spans="1:33" x14ac:dyDescent="0.3">
      <c r="A84">
        <f t="shared" si="12"/>
        <v>9</v>
      </c>
      <c r="B84" s="1">
        <v>41883</v>
      </c>
      <c r="C84" s="3">
        <v>307.89999999999998</v>
      </c>
      <c r="D84" s="3">
        <v>1013000</v>
      </c>
      <c r="E84" s="3">
        <v>617748.20000000007</v>
      </c>
      <c r="F84" s="3">
        <f t="shared" si="11"/>
        <v>523232.72540000005</v>
      </c>
      <c r="G84" s="3">
        <f t="shared" si="13"/>
        <v>524061.38785</v>
      </c>
      <c r="H84" s="3">
        <f t="shared" si="14"/>
        <v>488938.61215</v>
      </c>
      <c r="I84" s="4">
        <f t="shared" si="15"/>
        <v>0.4826639804047384</v>
      </c>
      <c r="X84"/>
      <c r="Y84"/>
      <c r="Z84"/>
      <c r="AA84"/>
      <c r="AB84"/>
      <c r="AC84"/>
      <c r="AD84"/>
      <c r="AE84"/>
      <c r="AF84"/>
      <c r="AG84"/>
    </row>
    <row r="85" spans="1:33" x14ac:dyDescent="0.3">
      <c r="A85">
        <f t="shared" si="12"/>
        <v>10</v>
      </c>
      <c r="B85" s="1">
        <v>41913</v>
      </c>
      <c r="C85" s="3">
        <v>91.399999999999991</v>
      </c>
      <c r="D85" s="3">
        <v>724000</v>
      </c>
      <c r="E85" s="3">
        <v>618726.55000000005</v>
      </c>
      <c r="F85" s="3">
        <f t="shared" si="11"/>
        <v>524061.38785</v>
      </c>
      <c r="G85" s="3">
        <f t="shared" si="13"/>
        <v>561852.74914999993</v>
      </c>
      <c r="H85" s="3">
        <f t="shared" si="14"/>
        <v>162147.25085000007</v>
      </c>
      <c r="I85" s="4">
        <f t="shared" si="15"/>
        <v>0.22396029122928188</v>
      </c>
      <c r="X85"/>
      <c r="Y85"/>
      <c r="Z85"/>
      <c r="AA85"/>
      <c r="AB85"/>
      <c r="AC85"/>
      <c r="AD85"/>
      <c r="AE85"/>
      <c r="AF85"/>
      <c r="AG85"/>
    </row>
    <row r="86" spans="1:33" x14ac:dyDescent="0.3">
      <c r="A86">
        <f t="shared" si="12"/>
        <v>11</v>
      </c>
      <c r="B86" s="1">
        <v>41944</v>
      </c>
      <c r="C86" s="3">
        <v>41.5</v>
      </c>
      <c r="D86" s="3">
        <v>572000</v>
      </c>
      <c r="E86" s="3">
        <v>663344.44999999995</v>
      </c>
      <c r="F86" s="3">
        <f t="shared" si="11"/>
        <v>561852.74914999993</v>
      </c>
      <c r="G86" s="3">
        <f t="shared" si="13"/>
        <v>559364.88146000006</v>
      </c>
      <c r="H86" s="3">
        <f t="shared" si="14"/>
        <v>12635.118539999938</v>
      </c>
      <c r="I86" s="4">
        <f t="shared" si="15"/>
        <v>2.208936807692297E-2</v>
      </c>
      <c r="X86"/>
      <c r="Y86"/>
      <c r="Z86"/>
      <c r="AA86"/>
      <c r="AB86"/>
      <c r="AC86"/>
      <c r="AD86"/>
      <c r="AE86"/>
      <c r="AF86"/>
      <c r="AG86"/>
    </row>
    <row r="87" spans="1:33" x14ac:dyDescent="0.3">
      <c r="A87">
        <f t="shared" si="12"/>
        <v>12</v>
      </c>
      <c r="B87" s="1">
        <v>41974</v>
      </c>
      <c r="C87" s="3">
        <v>45</v>
      </c>
      <c r="D87" s="3">
        <v>609000</v>
      </c>
      <c r="E87" s="3">
        <v>660407.18000000005</v>
      </c>
      <c r="F87" s="3">
        <f t="shared" si="11"/>
        <v>559364.88146000006</v>
      </c>
      <c r="G87" s="3">
        <f t="shared" si="13"/>
        <v>606505.01373000001</v>
      </c>
      <c r="H87" s="3">
        <f t="shared" si="14"/>
        <v>2494.986269999994</v>
      </c>
      <c r="I87" s="4">
        <f t="shared" si="15"/>
        <v>4.0968575862068866E-3</v>
      </c>
      <c r="X87"/>
      <c r="Y87"/>
      <c r="Z87"/>
      <c r="AA87"/>
      <c r="AB87"/>
      <c r="AC87"/>
      <c r="AD87"/>
      <c r="AE87"/>
      <c r="AF87"/>
      <c r="AG87"/>
    </row>
    <row r="88" spans="1:33" x14ac:dyDescent="0.3">
      <c r="A88">
        <f t="shared" si="12"/>
        <v>1</v>
      </c>
      <c r="B88" s="1">
        <v>42005</v>
      </c>
      <c r="C88" s="3">
        <v>0.4</v>
      </c>
      <c r="D88" s="3">
        <v>645000</v>
      </c>
      <c r="E88" s="3">
        <v>716062.59</v>
      </c>
      <c r="F88" s="3">
        <f t="shared" si="11"/>
        <v>606505.01373000001</v>
      </c>
      <c r="G88" s="3">
        <f t="shared" si="13"/>
        <v>650019.78272000002</v>
      </c>
      <c r="H88" s="3">
        <f t="shared" si="14"/>
        <v>-5019.7827200000174</v>
      </c>
      <c r="I88" s="4">
        <f t="shared" si="15"/>
        <v>-7.7826088682170814E-3</v>
      </c>
      <c r="X88"/>
      <c r="Y88"/>
      <c r="Z88"/>
      <c r="AA88"/>
      <c r="AB88"/>
      <c r="AC88"/>
      <c r="AD88"/>
      <c r="AE88"/>
      <c r="AF88"/>
      <c r="AG88"/>
    </row>
    <row r="89" spans="1:33" x14ac:dyDescent="0.3">
      <c r="A89">
        <f t="shared" si="12"/>
        <v>2</v>
      </c>
      <c r="B89" s="1">
        <v>42036</v>
      </c>
      <c r="C89" s="3">
        <v>5</v>
      </c>
      <c r="D89" s="3">
        <v>584000</v>
      </c>
      <c r="E89" s="3">
        <v>767437.76</v>
      </c>
      <c r="F89" s="3">
        <f t="shared" si="11"/>
        <v>650019.78272000002</v>
      </c>
      <c r="G89" s="3">
        <f t="shared" si="13"/>
        <v>614109.02399000002</v>
      </c>
      <c r="H89" s="3">
        <f t="shared" si="14"/>
        <v>-30109.023990000016</v>
      </c>
      <c r="I89" s="4">
        <f t="shared" si="15"/>
        <v>-5.1556547928082216E-2</v>
      </c>
      <c r="X89"/>
      <c r="Y89"/>
      <c r="Z89"/>
      <c r="AA89"/>
      <c r="AB89"/>
      <c r="AC89"/>
      <c r="AD89"/>
      <c r="AE89"/>
      <c r="AF89"/>
      <c r="AG89"/>
    </row>
    <row r="90" spans="1:33" x14ac:dyDescent="0.3">
      <c r="A90">
        <f t="shared" si="12"/>
        <v>3</v>
      </c>
      <c r="B90" s="1">
        <v>42064</v>
      </c>
      <c r="C90" s="3">
        <v>29.299999999999997</v>
      </c>
      <c r="D90" s="3">
        <v>741000</v>
      </c>
      <c r="E90" s="3">
        <v>725040.17</v>
      </c>
      <c r="F90" s="3">
        <f t="shared" si="11"/>
        <v>614109.02399000002</v>
      </c>
      <c r="G90" s="3">
        <f t="shared" si="13"/>
        <v>595807.5900699998</v>
      </c>
      <c r="H90" s="3">
        <f t="shared" si="14"/>
        <v>145192.4099300002</v>
      </c>
      <c r="I90" s="4">
        <f t="shared" si="15"/>
        <v>0.19594117399460215</v>
      </c>
      <c r="X90"/>
      <c r="Y90"/>
      <c r="Z90"/>
      <c r="AA90"/>
      <c r="AB90"/>
      <c r="AC90"/>
      <c r="AD90"/>
      <c r="AE90"/>
      <c r="AF90"/>
      <c r="AG90"/>
    </row>
    <row r="91" spans="1:33" x14ac:dyDescent="0.3">
      <c r="A91">
        <f t="shared" si="12"/>
        <v>4</v>
      </c>
      <c r="B91" s="1">
        <v>42095</v>
      </c>
      <c r="C91" s="3">
        <v>148.99999999999997</v>
      </c>
      <c r="D91" s="3">
        <v>648000</v>
      </c>
      <c r="E91" s="3">
        <v>703432.80999999982</v>
      </c>
      <c r="F91" s="3">
        <f t="shared" si="11"/>
        <v>595807.5900699998</v>
      </c>
      <c r="G91" s="3">
        <f t="shared" si="13"/>
        <v>579999.17359999998</v>
      </c>
      <c r="H91" s="3">
        <f t="shared" si="14"/>
        <v>68000.82640000002</v>
      </c>
      <c r="I91" s="4">
        <f t="shared" si="15"/>
        <v>0.10493954691358028</v>
      </c>
      <c r="X91"/>
      <c r="Y91"/>
      <c r="Z91"/>
      <c r="AA91"/>
      <c r="AB91"/>
      <c r="AC91"/>
      <c r="AD91"/>
      <c r="AE91"/>
      <c r="AF91"/>
      <c r="AG91"/>
    </row>
    <row r="92" spans="1:33" x14ac:dyDescent="0.3">
      <c r="A92">
        <f t="shared" si="12"/>
        <v>5</v>
      </c>
      <c r="B92" s="1">
        <v>42125</v>
      </c>
      <c r="C92" s="3">
        <v>387.50000000000006</v>
      </c>
      <c r="D92" s="3">
        <v>814000</v>
      </c>
      <c r="E92" s="3">
        <v>684768.79999999993</v>
      </c>
      <c r="F92" s="3">
        <f t="shared" si="11"/>
        <v>579999.17359999998</v>
      </c>
      <c r="G92" s="3">
        <f t="shared" si="13"/>
        <v>534817.83047000004</v>
      </c>
      <c r="H92" s="3">
        <f t="shared" si="14"/>
        <v>279182.16952999996</v>
      </c>
      <c r="I92" s="4">
        <f t="shared" si="15"/>
        <v>0.34297563824324317</v>
      </c>
      <c r="X92"/>
      <c r="Y92"/>
      <c r="Z92"/>
      <c r="AA92"/>
      <c r="AB92"/>
      <c r="AC92"/>
      <c r="AD92"/>
      <c r="AE92"/>
      <c r="AF92"/>
      <c r="AG92"/>
    </row>
    <row r="93" spans="1:33" x14ac:dyDescent="0.3">
      <c r="A93">
        <f t="shared" si="12"/>
        <v>6</v>
      </c>
      <c r="B93" s="1">
        <v>42156</v>
      </c>
      <c r="C93" s="3">
        <v>291.10000000000002</v>
      </c>
      <c r="D93" s="3">
        <v>974000</v>
      </c>
      <c r="E93" s="3">
        <v>631426.01</v>
      </c>
      <c r="F93" s="3">
        <f t="shared" si="11"/>
        <v>534817.83047000004</v>
      </c>
      <c r="G93" s="3">
        <f t="shared" si="13"/>
        <v>542264.28179000004</v>
      </c>
      <c r="H93" s="3">
        <f t="shared" si="14"/>
        <v>431735.71820999996</v>
      </c>
      <c r="I93" s="4">
        <f t="shared" si="15"/>
        <v>0.4432604909753593</v>
      </c>
      <c r="X93"/>
      <c r="Y93"/>
      <c r="Z93"/>
      <c r="AA93"/>
      <c r="AB93"/>
      <c r="AC93"/>
      <c r="AD93"/>
      <c r="AE93"/>
      <c r="AF93"/>
      <c r="AG93"/>
    </row>
    <row r="94" spans="1:33" x14ac:dyDescent="0.3">
      <c r="A94">
        <f t="shared" si="12"/>
        <v>7</v>
      </c>
      <c r="B94" s="1">
        <v>42186</v>
      </c>
      <c r="C94" s="3">
        <v>490.70000000000005</v>
      </c>
      <c r="D94" s="3">
        <v>1116000</v>
      </c>
      <c r="E94" s="3">
        <v>640217.57000000007</v>
      </c>
      <c r="F94" s="3">
        <f t="shared" si="11"/>
        <v>542264.28179000004</v>
      </c>
      <c r="G94" s="3">
        <f t="shared" si="13"/>
        <v>539769.88373</v>
      </c>
      <c r="H94" s="3">
        <f t="shared" si="14"/>
        <v>576230.11627</v>
      </c>
      <c r="I94" s="4">
        <f t="shared" si="15"/>
        <v>0.51633522963261647</v>
      </c>
      <c r="X94"/>
      <c r="Y94"/>
      <c r="Z94"/>
      <c r="AA94"/>
      <c r="AB94"/>
      <c r="AC94"/>
      <c r="AD94"/>
      <c r="AE94"/>
      <c r="AF94"/>
      <c r="AG94"/>
    </row>
    <row r="95" spans="1:33" x14ac:dyDescent="0.3">
      <c r="A95">
        <f t="shared" si="12"/>
        <v>8</v>
      </c>
      <c r="B95" s="1">
        <v>42217</v>
      </c>
      <c r="C95" s="3">
        <v>445</v>
      </c>
      <c r="D95" s="3">
        <v>1156000</v>
      </c>
      <c r="E95" s="3">
        <v>637272.59</v>
      </c>
      <c r="F95" s="3">
        <f t="shared" si="11"/>
        <v>539769.88373</v>
      </c>
      <c r="G95" s="3">
        <f t="shared" si="13"/>
        <v>546229.50381999998</v>
      </c>
      <c r="H95" s="3">
        <f t="shared" si="14"/>
        <v>609770.49618000002</v>
      </c>
      <c r="I95" s="4">
        <f t="shared" si="15"/>
        <v>0.52748312818339105</v>
      </c>
      <c r="X95"/>
      <c r="Y95"/>
      <c r="Z95"/>
      <c r="AA95"/>
      <c r="AB95"/>
      <c r="AC95"/>
      <c r="AD95"/>
      <c r="AE95"/>
      <c r="AF95"/>
      <c r="AG95"/>
    </row>
    <row r="96" spans="1:33" x14ac:dyDescent="0.3">
      <c r="A96">
        <f t="shared" si="12"/>
        <v>9</v>
      </c>
      <c r="B96" s="1">
        <v>42248</v>
      </c>
      <c r="C96" s="3">
        <v>116.39999999999999</v>
      </c>
      <c r="D96" s="3">
        <v>789000</v>
      </c>
      <c r="E96" s="3">
        <v>644899.06000000006</v>
      </c>
      <c r="F96" s="3">
        <f t="shared" si="11"/>
        <v>546229.50381999998</v>
      </c>
      <c r="G96" s="3">
        <f t="shared" si="13"/>
        <v>556315.37653999997</v>
      </c>
      <c r="H96" s="3">
        <f t="shared" si="14"/>
        <v>232684.62346000003</v>
      </c>
      <c r="I96" s="4">
        <f t="shared" si="15"/>
        <v>0.29491080286438531</v>
      </c>
      <c r="X96"/>
      <c r="Y96"/>
      <c r="Z96"/>
      <c r="AA96"/>
      <c r="AB96"/>
      <c r="AC96"/>
      <c r="AD96"/>
      <c r="AE96"/>
      <c r="AF96"/>
      <c r="AG96"/>
    </row>
    <row r="97" spans="1:33" x14ac:dyDescent="0.3">
      <c r="A97">
        <f t="shared" si="12"/>
        <v>10</v>
      </c>
      <c r="B97" s="1">
        <v>42278</v>
      </c>
      <c r="C97" s="3">
        <v>83.7</v>
      </c>
      <c r="D97" s="3">
        <v>776000</v>
      </c>
      <c r="E97" s="3">
        <v>656806.81999999995</v>
      </c>
      <c r="F97" s="3">
        <f t="shared" si="11"/>
        <v>556315.37653999997</v>
      </c>
      <c r="G97" s="3">
        <f t="shared" si="13"/>
        <v>586266.98206999991</v>
      </c>
      <c r="H97" s="3">
        <f t="shared" si="14"/>
        <v>189733.01793000009</v>
      </c>
      <c r="I97" s="4">
        <f t="shared" si="15"/>
        <v>0.24450131176546402</v>
      </c>
      <c r="X97"/>
      <c r="Y97"/>
      <c r="Z97"/>
      <c r="AA97"/>
      <c r="AB97"/>
      <c r="AC97"/>
      <c r="AD97"/>
      <c r="AE97"/>
      <c r="AF97"/>
      <c r="AG97"/>
    </row>
    <row r="98" spans="1:33" x14ac:dyDescent="0.3">
      <c r="A98">
        <f t="shared" si="12"/>
        <v>11</v>
      </c>
      <c r="B98" s="1">
        <v>42309</v>
      </c>
      <c r="C98" s="3">
        <v>91.5</v>
      </c>
      <c r="D98" s="3">
        <v>702000</v>
      </c>
      <c r="E98" s="3">
        <v>692168.80999999994</v>
      </c>
      <c r="F98" s="3">
        <f t="shared" si="11"/>
        <v>586266.98206999991</v>
      </c>
      <c r="G98" s="3">
        <f t="shared" si="13"/>
        <v>584834.81518000003</v>
      </c>
      <c r="H98" s="3">
        <f t="shared" si="14"/>
        <v>117165.18481999997</v>
      </c>
      <c r="I98" s="4">
        <f t="shared" si="15"/>
        <v>0.16690197267806262</v>
      </c>
      <c r="X98"/>
      <c r="Y98"/>
      <c r="Z98"/>
      <c r="AA98"/>
      <c r="AB98"/>
      <c r="AC98"/>
      <c r="AD98"/>
      <c r="AE98"/>
      <c r="AF98"/>
      <c r="AG98"/>
    </row>
    <row r="99" spans="1:33" x14ac:dyDescent="0.3">
      <c r="A99">
        <f t="shared" si="12"/>
        <v>12</v>
      </c>
      <c r="B99" s="1">
        <v>42339</v>
      </c>
      <c r="C99" s="3">
        <v>79.7</v>
      </c>
      <c r="D99" s="3">
        <v>682000</v>
      </c>
      <c r="E99" s="3">
        <v>690477.94000000006</v>
      </c>
      <c r="F99" s="3">
        <f t="shared" si="11"/>
        <v>584834.81518000003</v>
      </c>
      <c r="G99" s="3">
        <f t="shared" si="13"/>
        <v>626055.62865999993</v>
      </c>
      <c r="H99" s="3">
        <f t="shared" si="14"/>
        <v>55944.371340000071</v>
      </c>
      <c r="I99" s="4">
        <f t="shared" si="15"/>
        <v>8.2029870000000102E-2</v>
      </c>
      <c r="X99"/>
      <c r="Y99"/>
      <c r="Z99"/>
      <c r="AA99"/>
      <c r="AB99"/>
      <c r="AC99"/>
      <c r="AD99"/>
      <c r="AE99"/>
      <c r="AF99"/>
      <c r="AG99"/>
    </row>
    <row r="100" spans="1:33" x14ac:dyDescent="0.3">
      <c r="A100">
        <f t="shared" si="12"/>
        <v>1</v>
      </c>
      <c r="B100" s="1">
        <v>42370</v>
      </c>
      <c r="C100" s="3">
        <v>25.9</v>
      </c>
      <c r="D100" s="3">
        <v>846000</v>
      </c>
      <c r="E100" s="3">
        <v>739144.77999999991</v>
      </c>
      <c r="F100" s="3">
        <f t="shared" ref="F100:F131" si="16">E100*FR</f>
        <v>626055.62865999993</v>
      </c>
      <c r="G100" s="3">
        <f t="shared" si="13"/>
        <v>641638.2688099998</v>
      </c>
      <c r="H100" s="3">
        <f t="shared" si="14"/>
        <v>204361.7311900002</v>
      </c>
      <c r="I100" s="4">
        <f t="shared" si="15"/>
        <v>0.24156233001182056</v>
      </c>
      <c r="X100"/>
      <c r="Y100"/>
      <c r="Z100"/>
      <c r="AA100"/>
      <c r="AB100"/>
      <c r="AC100"/>
      <c r="AD100"/>
      <c r="AE100"/>
      <c r="AF100"/>
      <c r="AG100"/>
    </row>
    <row r="101" spans="1:33" x14ac:dyDescent="0.3">
      <c r="A101">
        <f t="shared" ref="A101:A132" si="17">MONTH(B101)</f>
        <v>2</v>
      </c>
      <c r="B101" s="1">
        <v>42401</v>
      </c>
      <c r="C101" s="3">
        <v>26.400000000000002</v>
      </c>
      <c r="D101" s="3">
        <v>800000</v>
      </c>
      <c r="E101" s="3">
        <v>757542.22999999975</v>
      </c>
      <c r="F101" s="3">
        <f t="shared" si="16"/>
        <v>641638.2688099998</v>
      </c>
      <c r="G101" s="3">
        <f t="shared" si="13"/>
        <v>636120.53812999988</v>
      </c>
      <c r="H101" s="3">
        <f t="shared" si="14"/>
        <v>163879.46187000012</v>
      </c>
      <c r="I101" s="4">
        <f t="shared" si="15"/>
        <v>0.20484932733750014</v>
      </c>
      <c r="X101"/>
      <c r="Y101"/>
      <c r="Z101"/>
      <c r="AA101"/>
      <c r="AB101"/>
      <c r="AC101"/>
      <c r="AD101"/>
      <c r="AE101"/>
      <c r="AF101"/>
      <c r="AG101"/>
    </row>
    <row r="102" spans="1:33" x14ac:dyDescent="0.3">
      <c r="A102">
        <f t="shared" si="17"/>
        <v>3</v>
      </c>
      <c r="B102" s="1">
        <v>42430</v>
      </c>
      <c r="C102" s="3">
        <v>48.5</v>
      </c>
      <c r="D102" s="3">
        <v>782000</v>
      </c>
      <c r="E102" s="3">
        <v>751027.78999999992</v>
      </c>
      <c r="F102" s="3">
        <f t="shared" si="16"/>
        <v>636120.53812999988</v>
      </c>
      <c r="G102" s="3">
        <f t="shared" si="13"/>
        <v>636630.56764999998</v>
      </c>
      <c r="H102" s="3">
        <f t="shared" si="14"/>
        <v>145369.43235000002</v>
      </c>
      <c r="I102" s="4">
        <f t="shared" si="15"/>
        <v>0.18589441476982099</v>
      </c>
      <c r="X102"/>
      <c r="Y102"/>
      <c r="Z102"/>
      <c r="AA102"/>
      <c r="AB102"/>
      <c r="AC102"/>
      <c r="AD102"/>
      <c r="AE102"/>
      <c r="AF102"/>
      <c r="AG102"/>
    </row>
    <row r="103" spans="1:33" x14ac:dyDescent="0.3">
      <c r="A103">
        <f t="shared" si="17"/>
        <v>4</v>
      </c>
      <c r="B103" s="1">
        <v>42461</v>
      </c>
      <c r="C103" s="3">
        <v>153.30000000000001</v>
      </c>
      <c r="D103" s="3">
        <v>754000</v>
      </c>
      <c r="E103" s="3">
        <v>751629.95000000007</v>
      </c>
      <c r="F103" s="3">
        <f t="shared" si="16"/>
        <v>636630.56764999998</v>
      </c>
      <c r="G103" s="3">
        <f t="shared" si="13"/>
        <v>602300.59042999998</v>
      </c>
      <c r="H103" s="3">
        <f t="shared" si="14"/>
        <v>151699.40957000002</v>
      </c>
      <c r="I103" s="4">
        <f t="shared" si="15"/>
        <v>0.20119285088859418</v>
      </c>
      <c r="X103"/>
      <c r="Y103"/>
      <c r="Z103"/>
      <c r="AA103"/>
      <c r="AB103"/>
      <c r="AC103"/>
      <c r="AD103"/>
      <c r="AE103"/>
      <c r="AF103"/>
      <c r="AG103"/>
    </row>
    <row r="104" spans="1:33" x14ac:dyDescent="0.3">
      <c r="A104">
        <f t="shared" si="17"/>
        <v>5</v>
      </c>
      <c r="B104" s="1">
        <v>42491</v>
      </c>
      <c r="C104" s="3">
        <v>141.6</v>
      </c>
      <c r="D104" s="3">
        <v>870000</v>
      </c>
      <c r="E104" s="3">
        <v>711098.69000000006</v>
      </c>
      <c r="F104" s="3">
        <f t="shared" si="16"/>
        <v>602300.59042999998</v>
      </c>
      <c r="G104" s="3">
        <f t="shared" si="13"/>
        <v>579643.89098000003</v>
      </c>
      <c r="H104" s="3">
        <f t="shared" si="14"/>
        <v>290356.10901999997</v>
      </c>
      <c r="I104" s="4">
        <f t="shared" si="15"/>
        <v>0.33374265404597697</v>
      </c>
      <c r="X104"/>
      <c r="Y104"/>
      <c r="Z104"/>
      <c r="AA104"/>
      <c r="AB104"/>
      <c r="AC104"/>
      <c r="AD104"/>
      <c r="AE104"/>
      <c r="AF104"/>
      <c r="AG104"/>
    </row>
    <row r="105" spans="1:33" x14ac:dyDescent="0.3">
      <c r="A105">
        <f t="shared" si="17"/>
        <v>6</v>
      </c>
      <c r="B105" s="1">
        <v>42522</v>
      </c>
      <c r="C105" s="3">
        <v>49</v>
      </c>
      <c r="D105" s="3">
        <v>787000</v>
      </c>
      <c r="E105" s="3">
        <v>684349.34000000008</v>
      </c>
      <c r="F105" s="3">
        <f t="shared" si="16"/>
        <v>579643.89098000003</v>
      </c>
      <c r="G105" s="3">
        <f t="shared" si="13"/>
        <v>568622.86249999993</v>
      </c>
      <c r="H105" s="3">
        <f t="shared" si="14"/>
        <v>218377.13750000007</v>
      </c>
      <c r="I105" s="4">
        <f t="shared" si="15"/>
        <v>0.27748047966963157</v>
      </c>
      <c r="X105"/>
      <c r="Y105"/>
      <c r="Z105"/>
      <c r="AA105"/>
      <c r="AB105"/>
      <c r="AC105"/>
      <c r="AD105"/>
      <c r="AE105"/>
      <c r="AF105"/>
      <c r="AG105"/>
    </row>
    <row r="106" spans="1:33" x14ac:dyDescent="0.3">
      <c r="A106">
        <f t="shared" si="17"/>
        <v>7</v>
      </c>
      <c r="B106" s="1">
        <v>42552</v>
      </c>
      <c r="C106" s="3">
        <v>240.7</v>
      </c>
      <c r="D106" s="3">
        <v>861000</v>
      </c>
      <c r="E106" s="3">
        <v>671337.5</v>
      </c>
      <c r="F106" s="3">
        <f t="shared" si="16"/>
        <v>568622.86249999993</v>
      </c>
      <c r="G106" s="3">
        <f t="shared" si="13"/>
        <v>544760.5178400001</v>
      </c>
      <c r="H106" s="3">
        <f t="shared" si="14"/>
        <v>316239.4821599999</v>
      </c>
      <c r="I106" s="4">
        <f t="shared" si="15"/>
        <v>0.36729324292682913</v>
      </c>
      <c r="X106"/>
      <c r="Y106"/>
      <c r="Z106"/>
      <c r="AA106"/>
      <c r="AB106"/>
      <c r="AC106"/>
      <c r="AD106"/>
      <c r="AE106"/>
      <c r="AF106"/>
      <c r="AG106"/>
    </row>
    <row r="107" spans="1:33" x14ac:dyDescent="0.3">
      <c r="A107">
        <f t="shared" si="17"/>
        <v>8</v>
      </c>
      <c r="B107" s="1">
        <v>42583</v>
      </c>
      <c r="C107" s="3">
        <v>293.69999999999993</v>
      </c>
      <c r="D107" s="3">
        <v>1009000</v>
      </c>
      <c r="E107" s="3">
        <v>643164.72000000009</v>
      </c>
      <c r="F107" s="3">
        <f t="shared" si="16"/>
        <v>544760.5178400001</v>
      </c>
      <c r="G107" s="3">
        <f t="shared" si="13"/>
        <v>572063.84235000005</v>
      </c>
      <c r="H107" s="3">
        <f t="shared" si="14"/>
        <v>436936.15764999995</v>
      </c>
      <c r="I107" s="4">
        <f t="shared" si="15"/>
        <v>0.43303880837462827</v>
      </c>
      <c r="X107"/>
      <c r="Y107"/>
      <c r="Z107"/>
      <c r="AA107"/>
      <c r="AB107"/>
      <c r="AC107"/>
      <c r="AD107"/>
      <c r="AE107"/>
      <c r="AF107"/>
      <c r="AG107"/>
    </row>
    <row r="108" spans="1:33" x14ac:dyDescent="0.3">
      <c r="A108">
        <f t="shared" si="17"/>
        <v>9</v>
      </c>
      <c r="B108" s="1">
        <v>42614</v>
      </c>
      <c r="C108" s="3">
        <v>102</v>
      </c>
      <c r="D108" s="3">
        <v>776000</v>
      </c>
      <c r="E108" s="3">
        <v>675400.05</v>
      </c>
      <c r="F108" s="3">
        <f t="shared" si="16"/>
        <v>572063.84235000005</v>
      </c>
      <c r="G108" s="3">
        <f t="shared" si="13"/>
        <v>593811.27882999997</v>
      </c>
      <c r="H108" s="3">
        <f t="shared" si="14"/>
        <v>182188.72117000003</v>
      </c>
      <c r="I108" s="4">
        <f t="shared" si="15"/>
        <v>0.23477927985824745</v>
      </c>
      <c r="X108"/>
      <c r="Y108"/>
      <c r="Z108"/>
      <c r="AA108"/>
      <c r="AB108"/>
      <c r="AC108"/>
      <c r="AD108"/>
      <c r="AE108"/>
      <c r="AF108"/>
      <c r="AG108"/>
    </row>
    <row r="109" spans="1:33" x14ac:dyDescent="0.3">
      <c r="A109">
        <f t="shared" si="17"/>
        <v>10</v>
      </c>
      <c r="B109" s="1">
        <v>42644</v>
      </c>
      <c r="C109" s="3">
        <v>113.3</v>
      </c>
      <c r="D109" s="3">
        <v>887000</v>
      </c>
      <c r="E109" s="3">
        <v>701075.89</v>
      </c>
      <c r="F109" s="3">
        <f t="shared" si="16"/>
        <v>593811.27882999997</v>
      </c>
      <c r="G109" s="3">
        <f t="shared" si="13"/>
        <v>600531.66480999987</v>
      </c>
      <c r="H109" s="3">
        <f t="shared" si="14"/>
        <v>286468.33519000013</v>
      </c>
      <c r="I109" s="4">
        <f t="shared" si="15"/>
        <v>0.3229631738331456</v>
      </c>
      <c r="X109"/>
      <c r="Y109"/>
      <c r="Z109"/>
      <c r="AA109"/>
      <c r="AB109"/>
      <c r="AC109"/>
      <c r="AD109"/>
      <c r="AE109"/>
      <c r="AF109"/>
      <c r="AG109"/>
    </row>
    <row r="110" spans="1:33" x14ac:dyDescent="0.3">
      <c r="A110">
        <f t="shared" si="17"/>
        <v>11</v>
      </c>
      <c r="B110" s="1">
        <v>42675</v>
      </c>
      <c r="C110" s="3">
        <v>74.7</v>
      </c>
      <c r="D110" s="3">
        <v>865000</v>
      </c>
      <c r="E110" s="3">
        <v>709010.22999999986</v>
      </c>
      <c r="F110" s="3">
        <f t="shared" si="16"/>
        <v>600531.66480999987</v>
      </c>
      <c r="G110" s="3">
        <f t="shared" si="13"/>
        <v>619924.59375</v>
      </c>
      <c r="H110" s="3">
        <f t="shared" si="14"/>
        <v>245075.40625</v>
      </c>
      <c r="I110" s="4">
        <f t="shared" si="15"/>
        <v>0.28332416907514452</v>
      </c>
      <c r="X110"/>
      <c r="Y110"/>
      <c r="Z110"/>
      <c r="AA110"/>
      <c r="AB110"/>
      <c r="AC110"/>
      <c r="AD110"/>
      <c r="AE110"/>
      <c r="AF110"/>
      <c r="AG110"/>
    </row>
    <row r="111" spans="1:33" x14ac:dyDescent="0.3">
      <c r="A111">
        <f t="shared" si="17"/>
        <v>12</v>
      </c>
      <c r="B111" s="1">
        <v>42705</v>
      </c>
      <c r="C111" s="3">
        <v>126.8</v>
      </c>
      <c r="D111" s="3">
        <v>873000</v>
      </c>
      <c r="E111" s="3">
        <v>731906.25</v>
      </c>
      <c r="F111" s="3">
        <f t="shared" si="16"/>
        <v>619924.59375</v>
      </c>
      <c r="G111" s="3">
        <f t="shared" si="13"/>
        <v>631532.03420999995</v>
      </c>
      <c r="H111" s="3">
        <f t="shared" si="14"/>
        <v>241467.96579000005</v>
      </c>
      <c r="I111" s="4">
        <f t="shared" si="15"/>
        <v>0.27659560800687288</v>
      </c>
      <c r="X111"/>
      <c r="Y111"/>
      <c r="Z111"/>
      <c r="AA111"/>
      <c r="AB111"/>
      <c r="AC111"/>
      <c r="AD111"/>
      <c r="AE111"/>
      <c r="AF111"/>
      <c r="AG111"/>
    </row>
    <row r="112" spans="1:33" x14ac:dyDescent="0.3">
      <c r="A112">
        <f t="shared" si="17"/>
        <v>1</v>
      </c>
      <c r="B112" s="1">
        <v>42736</v>
      </c>
      <c r="C112" s="3">
        <v>49</v>
      </c>
      <c r="D112" s="3">
        <v>967000</v>
      </c>
      <c r="E112" s="3">
        <v>745610.42999999993</v>
      </c>
      <c r="F112" s="3">
        <f t="shared" si="16"/>
        <v>631532.03420999995</v>
      </c>
      <c r="G112" s="3">
        <f t="shared" si="13"/>
        <v>666227.14466000011</v>
      </c>
      <c r="H112" s="3">
        <f t="shared" si="14"/>
        <v>300772.85533999989</v>
      </c>
      <c r="I112" s="4">
        <f t="shared" si="15"/>
        <v>0.31103707894519123</v>
      </c>
      <c r="X112"/>
      <c r="Y112"/>
      <c r="Z112"/>
      <c r="AA112"/>
      <c r="AB112"/>
      <c r="AC112"/>
      <c r="AD112"/>
      <c r="AE112"/>
      <c r="AF112"/>
      <c r="AG112"/>
    </row>
    <row r="113" spans="1:33" x14ac:dyDescent="0.3">
      <c r="A113">
        <f t="shared" si="17"/>
        <v>2</v>
      </c>
      <c r="B113" s="1">
        <v>42767</v>
      </c>
      <c r="C113" s="3">
        <v>105.60000000000001</v>
      </c>
      <c r="D113" s="3">
        <v>925000</v>
      </c>
      <c r="E113" s="3">
        <v>786572.78000000014</v>
      </c>
      <c r="F113" s="3">
        <f t="shared" si="16"/>
        <v>666227.14466000011</v>
      </c>
      <c r="G113" s="3">
        <f t="shared" si="13"/>
        <v>626062.58253000001</v>
      </c>
      <c r="H113" s="3">
        <f t="shared" si="14"/>
        <v>298937.41746999999</v>
      </c>
      <c r="I113" s="4">
        <f t="shared" si="15"/>
        <v>0.32317558645405403</v>
      </c>
      <c r="X113"/>
      <c r="Y113"/>
      <c r="Z113"/>
      <c r="AA113"/>
      <c r="AB113"/>
      <c r="AC113"/>
      <c r="AD113"/>
      <c r="AE113"/>
      <c r="AF113"/>
      <c r="AG113"/>
    </row>
    <row r="114" spans="1:33" x14ac:dyDescent="0.3">
      <c r="A114">
        <f t="shared" si="17"/>
        <v>3</v>
      </c>
      <c r="B114" s="1">
        <v>42795</v>
      </c>
      <c r="C114" s="3">
        <v>63.899999999999991</v>
      </c>
      <c r="D114" s="3">
        <v>1017000</v>
      </c>
      <c r="E114" s="3">
        <v>739152.99</v>
      </c>
      <c r="F114" s="3">
        <f t="shared" si="16"/>
        <v>626062.58253000001</v>
      </c>
      <c r="G114" s="3">
        <f t="shared" si="13"/>
        <v>632943.38183999993</v>
      </c>
      <c r="H114" s="3">
        <f t="shared" si="14"/>
        <v>384056.61816000007</v>
      </c>
      <c r="I114" s="4">
        <f t="shared" si="15"/>
        <v>0.37763679268436584</v>
      </c>
      <c r="X114"/>
      <c r="Y114"/>
      <c r="Z114"/>
      <c r="AA114"/>
      <c r="AB114"/>
      <c r="AC114"/>
      <c r="AD114"/>
      <c r="AE114"/>
      <c r="AF114"/>
      <c r="AG114"/>
    </row>
    <row r="115" spans="1:33" x14ac:dyDescent="0.3">
      <c r="A115">
        <f t="shared" si="17"/>
        <v>4</v>
      </c>
      <c r="B115" s="1">
        <v>42826</v>
      </c>
      <c r="C115" s="3">
        <v>145.30000000000001</v>
      </c>
      <c r="D115" s="3">
        <v>796000</v>
      </c>
      <c r="E115" s="3">
        <v>747276.72</v>
      </c>
      <c r="F115" s="3">
        <f t="shared" si="16"/>
        <v>632943.38183999993</v>
      </c>
      <c r="G115" s="3">
        <f t="shared" si="13"/>
        <v>591531.46822000004</v>
      </c>
      <c r="H115" s="3">
        <f t="shared" si="14"/>
        <v>204468.53177999996</v>
      </c>
      <c r="I115" s="4">
        <f t="shared" si="15"/>
        <v>0.25687001479899491</v>
      </c>
      <c r="X115"/>
      <c r="Y115"/>
      <c r="Z115"/>
      <c r="AA115"/>
      <c r="AB115"/>
      <c r="AC115"/>
      <c r="AD115"/>
      <c r="AE115"/>
      <c r="AF115"/>
      <c r="AG115"/>
    </row>
    <row r="116" spans="1:33" x14ac:dyDescent="0.3">
      <c r="A116">
        <f t="shared" si="17"/>
        <v>5</v>
      </c>
      <c r="B116" s="1">
        <v>42856</v>
      </c>
      <c r="C116" s="3">
        <v>282.60000000000002</v>
      </c>
      <c r="D116" s="3">
        <v>1008000</v>
      </c>
      <c r="E116" s="3">
        <v>698384.26</v>
      </c>
      <c r="F116" s="3">
        <f t="shared" si="16"/>
        <v>591531.46822000004</v>
      </c>
      <c r="G116" s="3">
        <f t="shared" si="13"/>
        <v>581538.50293000008</v>
      </c>
      <c r="H116" s="3">
        <f t="shared" si="14"/>
        <v>426461.49706999992</v>
      </c>
      <c r="I116" s="4">
        <f t="shared" si="15"/>
        <v>0.42307688201388882</v>
      </c>
      <c r="X116"/>
      <c r="Y116"/>
      <c r="Z116"/>
      <c r="AA116"/>
      <c r="AB116"/>
      <c r="AC116"/>
      <c r="AD116"/>
      <c r="AE116"/>
      <c r="AF116"/>
      <c r="AG116"/>
    </row>
    <row r="117" spans="1:33" x14ac:dyDescent="0.3">
      <c r="A117">
        <f t="shared" si="17"/>
        <v>6</v>
      </c>
      <c r="B117" s="1">
        <v>42887</v>
      </c>
      <c r="C117" s="3">
        <v>296.39999999999998</v>
      </c>
      <c r="D117" s="3">
        <v>1105000</v>
      </c>
      <c r="E117" s="3">
        <v>686586.19000000006</v>
      </c>
      <c r="F117" s="3">
        <f t="shared" si="16"/>
        <v>581538.50293000008</v>
      </c>
      <c r="G117" s="3">
        <f t="shared" si="13"/>
        <v>600938.28410000016</v>
      </c>
      <c r="H117" s="3">
        <f t="shared" si="14"/>
        <v>504061.71589999984</v>
      </c>
      <c r="I117" s="4">
        <f t="shared" si="15"/>
        <v>0.45616444877828038</v>
      </c>
      <c r="X117"/>
      <c r="Y117"/>
      <c r="Z117"/>
      <c r="AA117"/>
      <c r="AB117"/>
      <c r="AC117"/>
      <c r="AD117"/>
      <c r="AE117"/>
      <c r="AF117"/>
      <c r="AG117"/>
    </row>
    <row r="118" spans="1:33" x14ac:dyDescent="0.3">
      <c r="A118">
        <f t="shared" si="17"/>
        <v>7</v>
      </c>
      <c r="B118" s="1">
        <v>42917</v>
      </c>
      <c r="C118" s="3">
        <v>178.2</v>
      </c>
      <c r="D118" s="3">
        <v>1021000</v>
      </c>
      <c r="E118" s="3">
        <v>709490.30000000016</v>
      </c>
      <c r="F118" s="3">
        <f t="shared" si="16"/>
        <v>600938.28410000016</v>
      </c>
      <c r="G118" s="3">
        <f t="shared" si="13"/>
        <v>574187.30522999994</v>
      </c>
      <c r="H118" s="3">
        <f t="shared" si="14"/>
        <v>446812.69477000006</v>
      </c>
      <c r="I118" s="4">
        <f t="shared" si="15"/>
        <v>0.43762261975514205</v>
      </c>
      <c r="X118"/>
      <c r="Y118"/>
      <c r="Z118"/>
      <c r="AA118"/>
      <c r="AB118"/>
      <c r="AC118"/>
      <c r="AD118"/>
      <c r="AE118"/>
      <c r="AF118"/>
      <c r="AG118"/>
    </row>
    <row r="119" spans="1:33" x14ac:dyDescent="0.3">
      <c r="A119">
        <f t="shared" si="17"/>
        <v>8</v>
      </c>
      <c r="B119" s="1">
        <v>42948</v>
      </c>
      <c r="C119" s="3">
        <v>580.5</v>
      </c>
      <c r="D119" s="3">
        <v>1240000</v>
      </c>
      <c r="E119" s="3">
        <v>677907.09</v>
      </c>
      <c r="F119" s="3">
        <f t="shared" si="16"/>
        <v>574187.30522999994</v>
      </c>
      <c r="G119" s="3">
        <f t="shared" si="13"/>
        <v>585277.68606999994</v>
      </c>
      <c r="H119" s="3">
        <f t="shared" si="14"/>
        <v>654722.31393000006</v>
      </c>
      <c r="I119" s="4">
        <f t="shared" si="15"/>
        <v>0.52800186607258071</v>
      </c>
      <c r="X119"/>
      <c r="Y119"/>
      <c r="Z119"/>
      <c r="AA119"/>
      <c r="AB119"/>
      <c r="AC119"/>
      <c r="AD119"/>
      <c r="AE119"/>
      <c r="AF119"/>
      <c r="AG119"/>
    </row>
    <row r="120" spans="1:33" x14ac:dyDescent="0.3">
      <c r="A120">
        <f t="shared" si="17"/>
        <v>9</v>
      </c>
      <c r="B120" s="1">
        <v>42979</v>
      </c>
      <c r="C120" s="3">
        <v>137.4</v>
      </c>
      <c r="D120" s="3">
        <v>932000</v>
      </c>
      <c r="E120" s="3">
        <v>691000.80999999994</v>
      </c>
      <c r="F120" s="3">
        <f t="shared" si="16"/>
        <v>585277.68606999994</v>
      </c>
      <c r="G120" s="3">
        <f t="shared" si="13"/>
        <v>607483.52741999994</v>
      </c>
      <c r="H120" s="3">
        <f t="shared" si="14"/>
        <v>324516.47258000006</v>
      </c>
      <c r="I120" s="4">
        <f t="shared" si="15"/>
        <v>0.3481936401072962</v>
      </c>
      <c r="X120"/>
      <c r="Y120"/>
      <c r="Z120"/>
      <c r="AA120"/>
      <c r="AB120"/>
      <c r="AC120"/>
      <c r="AD120"/>
      <c r="AE120"/>
      <c r="AF120"/>
      <c r="AG120"/>
    </row>
    <row r="121" spans="1:33" x14ac:dyDescent="0.3">
      <c r="A121">
        <f t="shared" si="17"/>
        <v>10</v>
      </c>
      <c r="B121" s="1">
        <v>43009</v>
      </c>
      <c r="C121" s="3">
        <v>269.5</v>
      </c>
      <c r="D121" s="3">
        <v>1146000</v>
      </c>
      <c r="E121" s="3">
        <v>717217.86</v>
      </c>
      <c r="F121" s="3">
        <f t="shared" si="16"/>
        <v>607483.52741999994</v>
      </c>
      <c r="G121" s="3">
        <f t="shared" si="13"/>
        <v>624996.36198999977</v>
      </c>
      <c r="H121" s="3">
        <f t="shared" si="14"/>
        <v>521003.63801000023</v>
      </c>
      <c r="I121" s="4">
        <f t="shared" si="15"/>
        <v>0.45462795637870873</v>
      </c>
      <c r="X121"/>
      <c r="Y121"/>
      <c r="Z121"/>
      <c r="AA121"/>
      <c r="AB121"/>
      <c r="AC121"/>
      <c r="AD121"/>
      <c r="AE121"/>
      <c r="AF121"/>
      <c r="AG121"/>
    </row>
    <row r="122" spans="1:33" x14ac:dyDescent="0.3">
      <c r="A122">
        <f t="shared" si="17"/>
        <v>11</v>
      </c>
      <c r="B122" s="1">
        <v>43040</v>
      </c>
      <c r="C122" s="3">
        <v>53.8</v>
      </c>
      <c r="D122" s="3">
        <v>1032000</v>
      </c>
      <c r="E122" s="3">
        <v>737894.16999999981</v>
      </c>
      <c r="F122" s="3">
        <f t="shared" si="16"/>
        <v>624996.36198999977</v>
      </c>
      <c r="G122" s="3">
        <f t="shared" si="13"/>
        <v>647813.55099999998</v>
      </c>
      <c r="H122" s="3">
        <f t="shared" si="14"/>
        <v>384186.44900000002</v>
      </c>
      <c r="I122" s="4">
        <f t="shared" si="15"/>
        <v>0.37227369089147289</v>
      </c>
      <c r="X122"/>
      <c r="Y122"/>
      <c r="Z122"/>
      <c r="AA122"/>
      <c r="AB122"/>
      <c r="AC122"/>
      <c r="AD122"/>
      <c r="AE122"/>
      <c r="AF122"/>
      <c r="AG122"/>
    </row>
    <row r="123" spans="1:33" x14ac:dyDescent="0.3">
      <c r="A123">
        <f t="shared" si="17"/>
        <v>12</v>
      </c>
      <c r="B123" s="1">
        <v>43070</v>
      </c>
      <c r="C123" s="3">
        <v>87.3</v>
      </c>
      <c r="D123" s="3">
        <v>881805</v>
      </c>
      <c r="E123" s="3">
        <v>764833</v>
      </c>
      <c r="F123" s="3">
        <f t="shared" si="16"/>
        <v>647813.55099999998</v>
      </c>
      <c r="G123" s="3">
        <f t="shared" si="13"/>
        <v>659534.16760000004</v>
      </c>
      <c r="H123" s="3">
        <f t="shared" si="14"/>
        <v>222270.83239999996</v>
      </c>
      <c r="I123" s="4">
        <f t="shared" si="15"/>
        <v>0.25206347480452024</v>
      </c>
      <c r="X123"/>
      <c r="Y123"/>
      <c r="Z123"/>
      <c r="AA123"/>
      <c r="AB123"/>
      <c r="AC123"/>
      <c r="AD123"/>
      <c r="AE123"/>
      <c r="AF123"/>
      <c r="AG123"/>
    </row>
    <row r="124" spans="1:33" x14ac:dyDescent="0.3">
      <c r="A124">
        <f t="shared" si="17"/>
        <v>1</v>
      </c>
      <c r="B124" s="1">
        <v>43101</v>
      </c>
      <c r="C124" s="3">
        <v>57.8</v>
      </c>
      <c r="D124" s="3">
        <v>823023</v>
      </c>
      <c r="E124" s="3">
        <v>778670.8</v>
      </c>
      <c r="F124" s="3">
        <f t="shared" si="16"/>
        <v>659534.16760000004</v>
      </c>
      <c r="G124" s="3">
        <f t="shared" si="13"/>
        <v>686410.51094000007</v>
      </c>
      <c r="H124" s="3">
        <f t="shared" si="14"/>
        <v>136612.48905999993</v>
      </c>
      <c r="I124" s="4">
        <f t="shared" si="15"/>
        <v>0.16598866503123233</v>
      </c>
      <c r="X124"/>
      <c r="Y124"/>
      <c r="Z124"/>
      <c r="AA124"/>
      <c r="AB124"/>
      <c r="AC124"/>
      <c r="AD124"/>
      <c r="AE124"/>
      <c r="AF124"/>
      <c r="AG124"/>
    </row>
    <row r="125" spans="1:33" x14ac:dyDescent="0.3">
      <c r="A125">
        <f t="shared" si="17"/>
        <v>2</v>
      </c>
      <c r="B125" s="1">
        <v>43132</v>
      </c>
      <c r="C125" s="3">
        <v>8.5</v>
      </c>
      <c r="D125" s="3">
        <v>643634</v>
      </c>
      <c r="E125" s="3">
        <v>810402.02000000014</v>
      </c>
      <c r="F125" s="3">
        <f t="shared" si="16"/>
        <v>686410.51094000007</v>
      </c>
      <c r="G125" s="3">
        <f t="shared" si="13"/>
        <v>662938.28600999992</v>
      </c>
      <c r="H125" s="3">
        <f t="shared" si="14"/>
        <v>-19304.286009999923</v>
      </c>
      <c r="I125" s="4">
        <f t="shared" si="15"/>
        <v>-2.9992644903780601E-2</v>
      </c>
      <c r="X125"/>
      <c r="Y125"/>
      <c r="Z125"/>
      <c r="AA125"/>
      <c r="AB125"/>
      <c r="AC125"/>
      <c r="AD125"/>
      <c r="AE125"/>
      <c r="AF125"/>
      <c r="AG125"/>
    </row>
    <row r="126" spans="1:33" x14ac:dyDescent="0.3">
      <c r="A126">
        <f t="shared" si="17"/>
        <v>3</v>
      </c>
      <c r="B126" s="1">
        <v>43160</v>
      </c>
      <c r="C126" s="3">
        <v>239.5</v>
      </c>
      <c r="D126" s="3">
        <v>773291</v>
      </c>
      <c r="E126" s="3">
        <v>782689.83</v>
      </c>
      <c r="F126" s="3">
        <f t="shared" si="16"/>
        <v>662938.28600999992</v>
      </c>
      <c r="G126" s="3">
        <f t="shared" si="13"/>
        <v>639984.24720999994</v>
      </c>
      <c r="H126" s="3">
        <f t="shared" si="14"/>
        <v>133306.75279000006</v>
      </c>
      <c r="I126" s="4">
        <f t="shared" si="15"/>
        <v>0.17238885851509983</v>
      </c>
      <c r="X126"/>
      <c r="Y126"/>
      <c r="Z126"/>
      <c r="AA126"/>
      <c r="AB126"/>
      <c r="AC126"/>
      <c r="AD126"/>
      <c r="AE126"/>
      <c r="AF126"/>
      <c r="AG126"/>
    </row>
    <row r="127" spans="1:33" x14ac:dyDescent="0.3">
      <c r="A127">
        <f t="shared" si="17"/>
        <v>4</v>
      </c>
      <c r="B127" s="1">
        <v>43191</v>
      </c>
      <c r="C127" s="3">
        <v>235</v>
      </c>
      <c r="D127" s="3">
        <v>790229</v>
      </c>
      <c r="E127" s="3">
        <v>755589.42999999993</v>
      </c>
      <c r="F127" s="3">
        <f t="shared" si="16"/>
        <v>639984.24720999994</v>
      </c>
      <c r="G127" s="3">
        <f t="shared" si="13"/>
        <v>610997.09516999999</v>
      </c>
      <c r="H127" s="3">
        <f t="shared" si="14"/>
        <v>179231.90483000001</v>
      </c>
      <c r="I127" s="4">
        <f t="shared" si="15"/>
        <v>0.22681008268489261</v>
      </c>
      <c r="X127"/>
      <c r="Y127"/>
      <c r="Z127"/>
      <c r="AA127"/>
      <c r="AB127"/>
      <c r="AC127"/>
      <c r="AD127"/>
      <c r="AE127"/>
      <c r="AF127"/>
      <c r="AG127"/>
    </row>
    <row r="128" spans="1:33" x14ac:dyDescent="0.3">
      <c r="A128">
        <f t="shared" si="17"/>
        <v>5</v>
      </c>
      <c r="B128" s="1">
        <v>43221</v>
      </c>
      <c r="C128" s="3">
        <v>195.5</v>
      </c>
      <c r="D128" s="3">
        <v>918134</v>
      </c>
      <c r="E128" s="3">
        <v>721366.11</v>
      </c>
      <c r="F128" s="3">
        <f t="shared" si="16"/>
        <v>610997.09516999999</v>
      </c>
      <c r="G128" s="3">
        <f t="shared" si="13"/>
        <v>614663.96992000006</v>
      </c>
      <c r="H128" s="3">
        <f t="shared" si="14"/>
        <v>303470.03007999994</v>
      </c>
      <c r="I128" s="4">
        <f t="shared" si="15"/>
        <v>0.3305291276436772</v>
      </c>
      <c r="X128"/>
      <c r="Y128"/>
      <c r="Z128"/>
      <c r="AA128"/>
      <c r="AB128"/>
      <c r="AC128"/>
      <c r="AD128"/>
      <c r="AE128"/>
      <c r="AF128"/>
      <c r="AG128"/>
    </row>
    <row r="129" spans="1:33" x14ac:dyDescent="0.3">
      <c r="A129">
        <f t="shared" si="17"/>
        <v>6</v>
      </c>
      <c r="B129" s="1">
        <v>43252</v>
      </c>
      <c r="C129" s="3">
        <v>277.10000000000002</v>
      </c>
      <c r="D129" s="3">
        <v>922071</v>
      </c>
      <c r="E129" s="3">
        <v>725695.3600000001</v>
      </c>
      <c r="F129" s="3">
        <f t="shared" si="16"/>
        <v>614663.96992000006</v>
      </c>
      <c r="G129" s="3">
        <f t="shared" si="13"/>
        <v>615629.92259999993</v>
      </c>
      <c r="H129" s="3">
        <f t="shared" si="14"/>
        <v>306441.07740000007</v>
      </c>
      <c r="I129" s="4">
        <f t="shared" si="15"/>
        <v>0.33234000136648922</v>
      </c>
      <c r="X129"/>
      <c r="Y129"/>
      <c r="Z129"/>
      <c r="AA129"/>
      <c r="AB129"/>
      <c r="AC129"/>
      <c r="AD129"/>
      <c r="AE129"/>
      <c r="AF129"/>
      <c r="AG129"/>
    </row>
    <row r="130" spans="1:33" x14ac:dyDescent="0.3">
      <c r="A130">
        <f t="shared" si="17"/>
        <v>7</v>
      </c>
      <c r="B130" s="1">
        <v>43282</v>
      </c>
      <c r="C130" s="3">
        <v>185</v>
      </c>
      <c r="D130" s="3">
        <v>990439</v>
      </c>
      <c r="E130" s="3">
        <v>726835.79999999993</v>
      </c>
      <c r="F130" s="3">
        <f t="shared" si="16"/>
        <v>615629.92259999993</v>
      </c>
      <c r="G130" s="3">
        <f t="shared" si="13"/>
        <v>594800.08357000002</v>
      </c>
      <c r="H130" s="3">
        <f t="shared" si="14"/>
        <v>395638.91642999998</v>
      </c>
      <c r="I130" s="4">
        <f t="shared" si="15"/>
        <v>0.39945813566509397</v>
      </c>
      <c r="X130"/>
      <c r="Y130"/>
      <c r="Z130"/>
      <c r="AA130"/>
      <c r="AB130"/>
      <c r="AC130"/>
      <c r="AD130"/>
      <c r="AE130"/>
      <c r="AF130"/>
      <c r="AG130"/>
    </row>
    <row r="131" spans="1:33" x14ac:dyDescent="0.3">
      <c r="A131">
        <f t="shared" si="17"/>
        <v>8</v>
      </c>
      <c r="B131" s="1">
        <v>43313</v>
      </c>
      <c r="C131" s="3">
        <v>393.1</v>
      </c>
      <c r="D131" s="3">
        <v>1034858</v>
      </c>
      <c r="E131" s="3">
        <v>702243.31</v>
      </c>
      <c r="F131" s="3">
        <f t="shared" si="16"/>
        <v>594800.08357000002</v>
      </c>
      <c r="G131" s="3">
        <f t="shared" si="13"/>
        <v>627057.44331999996</v>
      </c>
      <c r="H131" s="3">
        <f t="shared" si="14"/>
        <v>407800.55668000004</v>
      </c>
      <c r="I131" s="4">
        <f t="shared" si="15"/>
        <v>0.39406426454644022</v>
      </c>
      <c r="X131"/>
      <c r="Y131"/>
      <c r="Z131"/>
      <c r="AA131"/>
      <c r="AB131"/>
      <c r="AC131"/>
      <c r="AD131"/>
      <c r="AE131"/>
      <c r="AF131"/>
      <c r="AG131"/>
    </row>
    <row r="132" spans="1:33" x14ac:dyDescent="0.3">
      <c r="A132">
        <f t="shared" si="17"/>
        <v>9</v>
      </c>
      <c r="B132" s="1">
        <v>43344</v>
      </c>
      <c r="C132" s="3">
        <v>224</v>
      </c>
      <c r="D132" s="3">
        <v>904507</v>
      </c>
      <c r="E132" s="3">
        <v>740327.55999999994</v>
      </c>
      <c r="F132" s="3">
        <f t="shared" ref="F132:F135" si="18">E132*FR</f>
        <v>627057.44331999996</v>
      </c>
      <c r="G132" s="3">
        <f t="shared" si="13"/>
        <v>584718.84394000005</v>
      </c>
      <c r="H132" s="3">
        <f t="shared" si="14"/>
        <v>319788.15605999995</v>
      </c>
      <c r="I132" s="4">
        <f t="shared" si="15"/>
        <v>0.35354967519322678</v>
      </c>
      <c r="X132"/>
      <c r="Y132"/>
      <c r="Z132"/>
      <c r="AA132"/>
      <c r="AB132"/>
      <c r="AC132"/>
      <c r="AD132"/>
      <c r="AE132"/>
      <c r="AF132"/>
      <c r="AG132"/>
    </row>
    <row r="133" spans="1:33" x14ac:dyDescent="0.3">
      <c r="A133">
        <f t="shared" ref="A133:A135" si="19">MONTH(B133)</f>
        <v>10</v>
      </c>
      <c r="B133" s="1">
        <v>43374</v>
      </c>
      <c r="C133" s="3">
        <v>177.4</v>
      </c>
      <c r="D133" s="3">
        <v>920454</v>
      </c>
      <c r="E133" s="3">
        <v>690341.02</v>
      </c>
      <c r="F133" s="3">
        <f t="shared" si="18"/>
        <v>584718.84394000005</v>
      </c>
      <c r="G133" s="3">
        <f t="shared" ref="G133:G134" si="20">+F134</f>
        <v>624036.49077000003</v>
      </c>
      <c r="H133" s="3">
        <f t="shared" ref="H133:H135" si="21">+D133-G133</f>
        <v>296417.50922999997</v>
      </c>
      <c r="I133" s="4">
        <f t="shared" ref="I133:I135" si="22">+H133/D133</f>
        <v>0.32203402802312769</v>
      </c>
      <c r="X133"/>
      <c r="Y133"/>
      <c r="Z133"/>
      <c r="AA133"/>
      <c r="AB133"/>
      <c r="AC133"/>
      <c r="AD133"/>
      <c r="AE133"/>
      <c r="AF133"/>
      <c r="AG133"/>
    </row>
    <row r="134" spans="1:33" x14ac:dyDescent="0.3">
      <c r="A134">
        <f t="shared" si="19"/>
        <v>11</v>
      </c>
      <c r="B134" s="1">
        <v>43405</v>
      </c>
      <c r="C134" s="3">
        <v>117.3</v>
      </c>
      <c r="D134" s="3">
        <v>830466</v>
      </c>
      <c r="E134" s="3">
        <v>736760.91</v>
      </c>
      <c r="F134" s="3">
        <f t="shared" si="18"/>
        <v>624036.49077000003</v>
      </c>
      <c r="G134" s="3">
        <f t="shared" si="20"/>
        <v>666072.32999999996</v>
      </c>
      <c r="H134" s="3">
        <f t="shared" si="21"/>
        <v>164393.67000000004</v>
      </c>
      <c r="I134" s="4">
        <f t="shared" si="22"/>
        <v>0.19795352248014975</v>
      </c>
      <c r="X134"/>
      <c r="Y134"/>
      <c r="Z134"/>
      <c r="AA134"/>
      <c r="AB134"/>
      <c r="AC134"/>
      <c r="AD134"/>
      <c r="AE134"/>
      <c r="AF134"/>
      <c r="AG134"/>
    </row>
    <row r="135" spans="1:33" x14ac:dyDescent="0.3">
      <c r="A135">
        <f t="shared" si="19"/>
        <v>12</v>
      </c>
      <c r="B135" s="1">
        <v>43435</v>
      </c>
      <c r="C135" s="3">
        <v>53</v>
      </c>
      <c r="D135" s="3">
        <v>810965</v>
      </c>
      <c r="E135" s="3">
        <v>786390</v>
      </c>
      <c r="F135" s="3">
        <f t="shared" si="18"/>
        <v>666072.32999999996</v>
      </c>
      <c r="G135" s="3">
        <v>687235.87855999998</v>
      </c>
      <c r="H135" s="3">
        <f t="shared" si="21"/>
        <v>123729.12144000002</v>
      </c>
      <c r="I135" s="4">
        <f t="shared" si="22"/>
        <v>0.15257023600278682</v>
      </c>
      <c r="X135"/>
      <c r="Y135"/>
      <c r="Z135"/>
      <c r="AA135"/>
      <c r="AB135"/>
      <c r="AC135"/>
      <c r="AD135"/>
      <c r="AE135"/>
      <c r="AF135"/>
      <c r="AG135"/>
    </row>
  </sheetData>
  <mergeCells count="2">
    <mergeCell ref="S2:T2"/>
    <mergeCell ref="U2:V2"/>
  </mergeCells>
  <phoneticPr fontId="2" type="noConversion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workbookViewId="0">
      <selection activeCell="K19" sqref="K19"/>
    </sheetView>
  </sheetViews>
  <sheetFormatPr baseColWidth="10" defaultColWidth="11.44140625" defaultRowHeight="14.4" x14ac:dyDescent="0.3"/>
  <cols>
    <col min="1" max="1" width="11.44140625" style="17"/>
    <col min="2" max="2" width="11.5546875"/>
    <col min="3" max="3" width="13.6640625" style="17" customWidth="1"/>
    <col min="4" max="7" width="11.88671875" style="17" customWidth="1"/>
    <col min="8" max="16384" width="11.44140625" style="17"/>
  </cols>
  <sheetData>
    <row r="1" spans="2:7" ht="13.8" x14ac:dyDescent="0.3">
      <c r="B1" s="17"/>
    </row>
    <row r="2" spans="2:7" ht="33" customHeight="1" x14ac:dyDescent="0.3">
      <c r="B2" s="17"/>
      <c r="C2" s="19"/>
      <c r="D2" s="19"/>
      <c r="E2" s="62" t="s">
        <v>28</v>
      </c>
      <c r="F2" s="63"/>
      <c r="G2" s="24"/>
    </row>
    <row r="3" spans="2:7" ht="43.5" customHeight="1" x14ac:dyDescent="0.3">
      <c r="B3" s="17"/>
      <c r="C3" s="20"/>
      <c r="D3" s="20"/>
      <c r="E3" s="21" t="s">
        <v>0</v>
      </c>
      <c r="F3" s="21" t="s">
        <v>2</v>
      </c>
      <c r="G3" s="21" t="s">
        <v>27</v>
      </c>
    </row>
    <row r="4" spans="2:7" ht="13.8" x14ac:dyDescent="0.3">
      <c r="B4" s="17"/>
      <c r="C4" s="67" t="s">
        <v>32</v>
      </c>
      <c r="D4" s="22" t="s">
        <v>3</v>
      </c>
      <c r="E4" s="34">
        <v>49.036363636363632</v>
      </c>
      <c r="F4" s="34">
        <v>713547.54545454541</v>
      </c>
      <c r="G4" s="38">
        <v>0.30228365945920699</v>
      </c>
    </row>
    <row r="5" spans="2:7" ht="13.8" x14ac:dyDescent="0.3">
      <c r="B5" s="17"/>
      <c r="C5" s="68"/>
      <c r="D5" s="23" t="s">
        <v>4</v>
      </c>
      <c r="E5" s="35">
        <v>54.74545454545455</v>
      </c>
      <c r="F5" s="35">
        <v>635057.63636363635</v>
      </c>
      <c r="G5" s="39">
        <v>0.33747723345631159</v>
      </c>
    </row>
    <row r="6" spans="2:7" ht="13.8" x14ac:dyDescent="0.3">
      <c r="B6" s="17"/>
      <c r="C6" s="69"/>
      <c r="D6" s="23" t="s">
        <v>5</v>
      </c>
      <c r="E6" s="36">
        <v>76.600000000000009</v>
      </c>
      <c r="F6" s="36">
        <v>695935.54545454541</v>
      </c>
      <c r="G6" s="40">
        <v>0.47219913136879471</v>
      </c>
    </row>
    <row r="7" spans="2:7" ht="12.75" customHeight="1" x14ac:dyDescent="0.3">
      <c r="B7" s="17"/>
      <c r="C7" s="64" t="s">
        <v>31</v>
      </c>
      <c r="D7" s="25" t="s">
        <v>6</v>
      </c>
      <c r="E7" s="31">
        <v>122.83636363636361</v>
      </c>
      <c r="F7" s="31">
        <v>663748.09090909094</v>
      </c>
      <c r="G7" s="41">
        <v>0.75722224816700123</v>
      </c>
    </row>
    <row r="8" spans="2:7" ht="13.8" x14ac:dyDescent="0.3">
      <c r="B8" s="17"/>
      <c r="C8" s="65"/>
      <c r="D8" s="26" t="s">
        <v>7</v>
      </c>
      <c r="E8" s="32">
        <v>269.64545454545453</v>
      </c>
      <c r="F8" s="32">
        <v>819921.27272727271</v>
      </c>
      <c r="G8" s="42">
        <v>1.6622238826880866</v>
      </c>
    </row>
    <row r="9" spans="2:7" ht="13.8" x14ac:dyDescent="0.3">
      <c r="B9" s="17"/>
      <c r="C9" s="65"/>
      <c r="D9" s="26" t="s">
        <v>8</v>
      </c>
      <c r="E9" s="32">
        <v>281.19090909090909</v>
      </c>
      <c r="F9" s="32">
        <v>899188.27272727271</v>
      </c>
      <c r="G9" s="42">
        <v>1.7333956008032503</v>
      </c>
    </row>
    <row r="10" spans="2:7" ht="13.8" x14ac:dyDescent="0.3">
      <c r="B10" s="17"/>
      <c r="C10" s="65"/>
      <c r="D10" s="26" t="s">
        <v>9</v>
      </c>
      <c r="E10" s="32">
        <v>275.93636363636364</v>
      </c>
      <c r="F10" s="32">
        <v>925585.36363636365</v>
      </c>
      <c r="G10" s="42">
        <v>1.7010040629524121</v>
      </c>
    </row>
    <row r="11" spans="2:7" ht="13.8" x14ac:dyDescent="0.3">
      <c r="B11" s="17"/>
      <c r="C11" s="65"/>
      <c r="D11" s="26" t="s">
        <v>10</v>
      </c>
      <c r="E11" s="32">
        <v>366.77272727272725</v>
      </c>
      <c r="F11" s="32">
        <v>977259.81818181823</v>
      </c>
      <c r="G11" s="42">
        <v>2.2609629664222668</v>
      </c>
    </row>
    <row r="12" spans="2:7" ht="13.8" x14ac:dyDescent="0.3">
      <c r="B12" s="17"/>
      <c r="C12" s="65"/>
      <c r="D12" s="26" t="s">
        <v>11</v>
      </c>
      <c r="E12" s="32">
        <v>162.45454545454547</v>
      </c>
      <c r="F12" s="32">
        <v>825137</v>
      </c>
      <c r="G12" s="42">
        <v>1.001447718675571</v>
      </c>
    </row>
    <row r="13" spans="2:7" ht="13.8" x14ac:dyDescent="0.3">
      <c r="B13" s="17"/>
      <c r="C13" s="65"/>
      <c r="D13" s="26" t="s">
        <v>12</v>
      </c>
      <c r="E13" s="32">
        <v>119.52727272727275</v>
      </c>
      <c r="F13" s="32">
        <v>798768.54545454541</v>
      </c>
      <c r="G13" s="42">
        <v>0.7368234250221829</v>
      </c>
    </row>
    <row r="14" spans="2:7" ht="13.8" x14ac:dyDescent="0.3">
      <c r="B14" s="17"/>
      <c r="C14" s="65"/>
      <c r="D14" s="26" t="s">
        <v>13</v>
      </c>
      <c r="E14" s="32">
        <v>83.954545454545439</v>
      </c>
      <c r="F14" s="32">
        <v>730042.36363636365</v>
      </c>
      <c r="G14" s="42">
        <v>0.51753607621538311</v>
      </c>
    </row>
    <row r="15" spans="2:7" ht="13.8" x14ac:dyDescent="0.3">
      <c r="B15" s="17"/>
      <c r="C15" s="66"/>
      <c r="D15" s="27" t="s">
        <v>14</v>
      </c>
      <c r="E15" s="33">
        <v>83.936363636363637</v>
      </c>
      <c r="F15" s="33">
        <v>731160.90909090906</v>
      </c>
      <c r="G15" s="43">
        <v>0.51742399476953249</v>
      </c>
    </row>
    <row r="16" spans="2:7" ht="13.8" x14ac:dyDescent="0.3">
      <c r="B16" s="17"/>
      <c r="C16" s="18"/>
    </row>
    <row r="17" spans="2:8" ht="13.8" x14ac:dyDescent="0.3">
      <c r="B17" s="17"/>
      <c r="C17" s="18"/>
      <c r="D17" s="18"/>
    </row>
    <row r="18" spans="2:8" ht="20.25" customHeight="1" x14ac:dyDescent="0.3">
      <c r="B18" s="30"/>
      <c r="C18" s="70" t="s">
        <v>29</v>
      </c>
      <c r="D18" s="70"/>
      <c r="E18" s="70"/>
      <c r="F18" s="70"/>
      <c r="G18" s="70"/>
      <c r="H18" s="30"/>
    </row>
    <row r="19" spans="2:8" ht="45.75" customHeight="1" x14ac:dyDescent="0.3">
      <c r="B19" s="30"/>
      <c r="C19" s="21" t="s">
        <v>33</v>
      </c>
      <c r="D19" s="21" t="s">
        <v>2</v>
      </c>
      <c r="E19" s="21" t="s">
        <v>19</v>
      </c>
      <c r="F19" s="21" t="s">
        <v>21</v>
      </c>
      <c r="G19" s="21" t="s">
        <v>30</v>
      </c>
      <c r="H19" s="30"/>
    </row>
    <row r="20" spans="2:8" ht="25.5" customHeight="1" x14ac:dyDescent="0.3">
      <c r="B20" s="30"/>
      <c r="C20" s="57" t="s">
        <v>23</v>
      </c>
      <c r="D20" s="58">
        <f>+Análsis!L4</f>
        <v>22489948</v>
      </c>
      <c r="E20" s="58">
        <f>+Análsis!M4</f>
        <v>19056767.11631</v>
      </c>
      <c r="F20" s="58">
        <f>+Análsis!N4</f>
        <v>3433180.8836899996</v>
      </c>
      <c r="G20" s="59">
        <f>+Análsis!O4</f>
        <v>0.15265401608265167</v>
      </c>
      <c r="H20" s="30"/>
    </row>
    <row r="21" spans="2:8" x14ac:dyDescent="0.3">
      <c r="B21" s="37"/>
      <c r="C21" s="30"/>
      <c r="D21" s="30"/>
      <c r="E21" s="30"/>
      <c r="F21" s="30"/>
      <c r="G21" s="30"/>
      <c r="H21" s="30"/>
    </row>
  </sheetData>
  <mergeCells count="4">
    <mergeCell ref="E2:F2"/>
    <mergeCell ref="C7:C15"/>
    <mergeCell ref="C4:C6"/>
    <mergeCell ref="C18:G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Análsis</vt:lpstr>
      <vt:lpstr>Tabla Informe</vt:lpstr>
      <vt:lpstr>BD</vt:lpstr>
      <vt:lpstr>FR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Reyes</dc:creator>
  <cp:lastModifiedBy>Alex Gutierrez</cp:lastModifiedBy>
  <dcterms:created xsi:type="dcterms:W3CDTF">2019-09-10T16:22:50Z</dcterms:created>
  <dcterms:modified xsi:type="dcterms:W3CDTF">2019-09-24T19:16:55Z</dcterms:modified>
</cp:coreProperties>
</file>